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4"/>
  </bookViews>
  <sheets>
    <sheet name="1кв" sheetId="26" r:id="rId1"/>
    <sheet name="2кв" sheetId="27" r:id="rId2"/>
    <sheet name="3кв" sheetId="28" r:id="rId3"/>
    <sheet name="4кв" sheetId="29" r:id="rId4"/>
    <sheet name="отчет" sheetId="30" r:id="rId5"/>
  </sheets>
  <definedNames>
    <definedName name="_xlnm.Print_Area" localSheetId="0">'1кв'!$A$1:$E$57</definedName>
    <definedName name="_xlnm.Print_Area" localSheetId="1">'2кв'!$A$1:$E$56</definedName>
    <definedName name="_xlnm.Print_Area" localSheetId="2">'3кв'!$A$1:$E$55</definedName>
    <definedName name="_xlnm.Print_Area" localSheetId="3">'4кв'!$A$1:$E$53</definedName>
    <definedName name="_xlnm.Print_Area" localSheetId="4">отчет!$A$1:$C$47</definedName>
  </definedNames>
  <calcPr calcId="152511"/>
</workbook>
</file>

<file path=xl/calcChain.xml><?xml version="1.0" encoding="utf-8"?>
<calcChain xmlns="http://schemas.openxmlformats.org/spreadsheetml/2006/main">
  <c r="C33" i="30" l="1"/>
  <c r="C32" i="30"/>
  <c r="C31" i="30"/>
  <c r="C30" i="30"/>
  <c r="C27" i="30"/>
  <c r="C23" i="30"/>
  <c r="C24" i="30"/>
  <c r="C25" i="30"/>
  <c r="C26" i="30"/>
  <c r="C20" i="30"/>
  <c r="C21" i="30"/>
  <c r="C22" i="30"/>
  <c r="C19" i="30"/>
  <c r="C16" i="30"/>
  <c r="C15" i="30"/>
  <c r="C14" i="30"/>
  <c r="C13" i="30"/>
  <c r="C17" i="30" s="1"/>
  <c r="C6" i="30"/>
  <c r="C41" i="30"/>
  <c r="C28" i="30" l="1"/>
  <c r="C35" i="30" s="1"/>
  <c r="C36" i="30" s="1"/>
  <c r="B47" i="29" l="1"/>
  <c r="E31" i="29"/>
  <c r="E29" i="29"/>
  <c r="E23" i="29"/>
  <c r="E22" i="29"/>
  <c r="B52" i="29" l="1"/>
  <c r="B53" i="29" s="1"/>
  <c r="B53" i="28"/>
  <c r="B52" i="28"/>
  <c r="E33" i="28"/>
  <c r="B49" i="28" l="1"/>
  <c r="E23" i="28"/>
  <c r="E22" i="28"/>
  <c r="B54" i="28" l="1"/>
  <c r="B55" i="28" s="1"/>
  <c r="B49" i="27"/>
  <c r="E33" i="27"/>
  <c r="E31" i="27"/>
  <c r="B54" i="27"/>
  <c r="B53" i="27"/>
  <c r="B52" i="27"/>
  <c r="E23" i="27"/>
  <c r="E22" i="27"/>
  <c r="B55" i="27" s="1"/>
  <c r="B56" i="27" l="1"/>
  <c r="E32" i="26"/>
  <c r="E31" i="26"/>
  <c r="E34" i="26"/>
  <c r="B55" i="26" l="1"/>
  <c r="B54" i="26"/>
  <c r="B53" i="26"/>
  <c r="E23" i="26"/>
  <c r="E22" i="26"/>
  <c r="B56" i="26" l="1"/>
  <c r="B57" i="26" s="1"/>
</calcChain>
</file>

<file path=xl/sharedStrings.xml><?xml version="1.0" encoding="utf-8"?>
<sst xmlns="http://schemas.openxmlformats.org/spreadsheetml/2006/main" count="345" uniqueCount="123">
  <si>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</si>
  <si>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</si>
  <si>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</si>
  <si>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</si>
  <si>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</si>
  <si>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</si>
  <si>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</si>
  <si>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Цена
выполненной работы (оказанной услуги), в рублях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</si>
  <si>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</si>
  <si>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</si>
  <si>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</si>
  <si>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</si>
  <si>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</si>
  <si>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</si>
  <si>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</si>
  <si>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</si>
  <si>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</si>
  <si>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</si>
  <si>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</si>
  <si>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</si>
  <si>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</si>
  <si>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пер.Шмидта,7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</si>
  <si>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</si>
  <si>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пер.Шмидта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</si>
  <si>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</si>
  <si>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</si>
  <si>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</si>
  <si>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</si>
  <si>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</si>
  <si>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1 квартал</t>
  </si>
  <si>
    <t xml:space="preserve">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</si>
  <si>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Наименование вида работы
(услуги)
</t>
  </si>
  <si>
    <t xml:space="preserve">Стоимость /
сметная стоимость  выполненной работы (оказанной услуги) за единицу
</t>
  </si>
  <si>
    <t>Расходы по содержанию и тек.ремонту</t>
  </si>
  <si>
    <t xml:space="preserve">Оплачено </t>
  </si>
  <si>
    <t xml:space="preserve">Расходы по управлению МКД </t>
  </si>
  <si>
    <t xml:space="preserve">Итого остаток на конец  квартала </t>
  </si>
  <si>
    <t xml:space="preserve">Остаток на начало квартала </t>
  </si>
  <si>
    <t>определена приложением № 9 к договору</t>
  </si>
  <si>
    <t>интернет ТТК</t>
  </si>
  <si>
    <t xml:space="preserve">Услуги по содержанию многоквартирного дома </t>
  </si>
  <si>
    <t>Интернет Ростелеком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</si>
  <si>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Боковой Татьяны Михайловны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</si>
  <si>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собственников.</t>
    </r>
  </si>
  <si>
    <t>Заказчик - Собственники МКД, в лице председателя совета МКД Боковой Т.М.</t>
  </si>
  <si>
    <t>Дератизация, дезинсекция (по заявке собственников)</t>
  </si>
  <si>
    <t xml:space="preserve"> руб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</si>
  <si>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</si>
  <si>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</si>
  <si>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</si>
  <si>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</si>
  <si>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ч/ч</t>
  </si>
  <si>
    <t>Общая площадь квартир - 2798,9 м2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</si>
  <si>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</si>
  <si>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</si>
  <si>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за 1 квартал 2024 года</t>
  </si>
  <si>
    <t>31.03.2024 г.</t>
  </si>
  <si>
    <t>Частичная замена КНС между кв.9 и кв.13 (кв13)</t>
  </si>
  <si>
    <t>январь</t>
  </si>
  <si>
    <t>февраль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</si>
  <si>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</si>
  <si>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</si>
  <si>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Замена стояка ГВС (кв.29)</t>
  </si>
  <si>
    <t xml:space="preserve">           2. Всего за период с "01" 01 2024 г. по "31" 03 2024 г. выполнено работ (оказано услуг) на общую сумму двести шестьдесят четыре тысячи двести девяносто рублей 48 копеек.</t>
  </si>
  <si>
    <t>Предъявлено населению 258833,61</t>
  </si>
  <si>
    <t xml:space="preserve">интернет Квант-телеком </t>
  </si>
  <si>
    <t>за 2 квартал 2024 года</t>
  </si>
  <si>
    <t>30.06.2024 г.</t>
  </si>
  <si>
    <t>2 квартал</t>
  </si>
  <si>
    <t>апрель</t>
  </si>
  <si>
    <t>Поверка ОДПУ ТЭ</t>
  </si>
  <si>
    <t>Покраска стойки сушки белья (кв.31)</t>
  </si>
  <si>
    <t xml:space="preserve">           2. Всего за период с "01" 04 2024 г. по "30" 06 2024 г. выполнено работ (оказано услуг) на общую сумму двести сорок три тысячи пятьсот пятьдесят семь рублей 32 копейки.</t>
  </si>
  <si>
    <t>Предъявлено населению 266694,57</t>
  </si>
  <si>
    <t>за 3 квартал 2024 года</t>
  </si>
  <si>
    <t>30.09.2024 г.</t>
  </si>
  <si>
    <t>3 квартал</t>
  </si>
  <si>
    <t xml:space="preserve">           2. Всего за период с "01" 07 2024 г. по "30" 09 2024 г. выполнено работ (оказано услуг) на общую сумму двести сорок три тысячи пятьсот пятьдесят семь рублей 32 копейки.</t>
  </si>
  <si>
    <t>Поверка ОДПУ ГВС</t>
  </si>
  <si>
    <t>Замена запорной арматуры на отоплении (смета)</t>
  </si>
  <si>
    <t>июль</t>
  </si>
  <si>
    <t>Предъявлено населению 261733,99</t>
  </si>
  <si>
    <t>за 4 квартал 2024 года</t>
  </si>
  <si>
    <t>31.12.2024 г.</t>
  </si>
  <si>
    <t>4 квартал</t>
  </si>
  <si>
    <t xml:space="preserve">           2. Всего за период с "01" 10   2024 г. по "31" 12 2024 г. выполнено работ (оказано услуг) на общую сумму двести двенадцать тысяч семьсот семьдесят два рубля 65 копеек.</t>
  </si>
  <si>
    <t>Предъявлено населению 239515,28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</si>
  <si>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</si>
  <si>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</si>
  <si>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</si>
  <si>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</si>
  <si>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</si>
  <si>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</si>
  <si>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</si>
  <si>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Ростелеком</t>
  </si>
  <si>
    <t>Оплачено за размещение оборудования в МОП интернет ТТК</t>
  </si>
  <si>
    <t>Оплачено за размещение оборудования в МОП интернет Квант телеком</t>
  </si>
  <si>
    <t>Итого доходов:</t>
  </si>
  <si>
    <t>Расходы:</t>
  </si>
  <si>
    <t>Дератизация, дезинсекция</t>
  </si>
  <si>
    <t>работы по договору, всего</t>
  </si>
  <si>
    <t xml:space="preserve">   * Корректировка расходов по договору с ОАО "Газпром газораспределения Воронеж" (по статье содержание МКД)</t>
  </si>
  <si>
    <t xml:space="preserve">   * Поверка ОДПУ ТЭ</t>
  </si>
  <si>
    <t xml:space="preserve">   * Поверка ОДПУ ГВС</t>
  </si>
  <si>
    <t>Итого расходов</t>
  </si>
  <si>
    <t>Остаток средств на 01.01.2025</t>
  </si>
  <si>
    <t>Справочно:</t>
  </si>
  <si>
    <t>Задолженность населения по оплате на 01.01.2024 г.</t>
  </si>
  <si>
    <t>Задолженность населения по оплате на 01.01.2025 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</si>
  <si>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</si>
  <si>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</si>
  <si>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</si>
  <si>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</si>
  <si>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</si>
  <si>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</si>
  <si>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по ж.д. пер. Шмидта, д. 7</t>
  </si>
  <si>
    <t>Начислено всего 1 026 777,45</t>
  </si>
  <si>
    <t>* холодная вода на СОИ - 7606,19</t>
  </si>
  <si>
    <t>* горячая вода на СОИ - 97618,26</t>
  </si>
  <si>
    <t>* водоотведение на СОИ- 35697,05</t>
  </si>
  <si>
    <t>* электроэнергия на СОИ- 22003,19</t>
  </si>
  <si>
    <t>Непредвиденные работы 26 ч/ч</t>
  </si>
  <si>
    <t xml:space="preserve">   * Замена запорной арматуры на отоплении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</si>
</sst>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5" fillId="0" borderId="0"/>
    <xf numFmtId="0" fontId="16" fillId="0" borderId="0"/>
  </cellStyleXfs>
  <cellXfs count="9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43" fontId="4" fillId="0" borderId="0" xfId="0" applyNumberFormat="1" applyFont="1"/>
    <xf numFmtId="164" fontId="4" fillId="0" borderId="1" xfId="1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wrapText="1"/>
    </xf>
    <xf numFmtId="0" fontId="10" fillId="0" borderId="0" xfId="0" applyFont="1" applyBorder="1" applyAlignment="1"/>
    <xf numFmtId="0" fontId="10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7" fillId="0" borderId="0" xfId="0" applyFont="1"/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0" applyFont="1" applyBorder="1"/>
    <xf numFmtId="0" fontId="10" fillId="0" borderId="1" xfId="0" applyFont="1" applyBorder="1" applyAlignment="1"/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19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/>
    </xf>
    <xf numFmtId="164" fontId="3" fillId="0" borderId="0" xfId="1" applyNumberFormat="1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vertical="center" wrapText="1"/>
    </xf>
    <xf numFmtId="43" fontId="3" fillId="0" borderId="0" xfId="0" applyNumberFormat="1" applyFont="1"/>
    <xf numFmtId="49" fontId="3" fillId="0" borderId="4" xfId="0" applyNumberFormat="1" applyFont="1" applyBorder="1" applyAlignment="1">
      <alignment vertical="center" wrapText="1"/>
    </xf>
    <xf numFmtId="43" fontId="3" fillId="0" borderId="1" xfId="1" applyFont="1" applyBorder="1" applyAlignment="1">
      <alignment horizontal="center"/>
    </xf>
    <xf numFmtId="0" fontId="19" fillId="0" borderId="1" xfId="0" applyFont="1" applyBorder="1" applyAlignment="1">
      <alignment wrapText="1"/>
    </xf>
    <xf numFmtId="43" fontId="3" fillId="2" borderId="1" xfId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/>
    </xf>
    <xf numFmtId="43" fontId="8" fillId="0" borderId="1" xfId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view="pageBreakPreview" topLeftCell="A22" zoomScaleSheetLayoutView="100" workbookViewId="0">
      <selection activeCell="I25" sqref="I25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4.42578125" style="2" customWidth="1"/>
    <col min="5" max="5" width="14.140625" style="2" customWidth="1"/>
    <col min="6" max="6" width="9.140625" style="2"/>
    <col min="7" max="7" width="12.140625" style="2" bestFit="1" customWidth="1"/>
    <col min="8" max="8" width="11.140625" style="2" customWidth="1"/>
    <col min="9" max="16384" width="9.140625" style="2"/>
  </cols>
  <sheetData>
    <row r="1" spans="1:5" ht="15.75" x14ac:dyDescent="0.25">
      <c r="A1" s="56" t="s">
        <v>9</v>
      </c>
      <c r="B1" s="56"/>
      <c r="C1" s="56"/>
      <c r="D1" s="56"/>
      <c r="E1" s="56"/>
    </row>
    <row r="2" spans="1:5" ht="33.75" customHeight="1" x14ac:dyDescent="0.25">
      <c r="A2" s="57" t="s">
        <v>10</v>
      </c>
      <c r="B2" s="58"/>
      <c r="C2" s="58"/>
      <c r="D2" s="58"/>
      <c r="E2" s="58"/>
    </row>
    <row r="3" spans="1:5" x14ac:dyDescent="0.25">
      <c r="A3" s="59" t="s">
        <v>55</v>
      </c>
      <c r="B3" s="59"/>
      <c r="C3" s="59"/>
      <c r="D3" s="59"/>
      <c r="E3" s="59"/>
    </row>
    <row r="4" spans="1:5" s="1" customFormat="1" ht="15.75" x14ac:dyDescent="0.25">
      <c r="A4" s="19" t="s">
        <v>11</v>
      </c>
      <c r="B4" s="4"/>
      <c r="C4" s="4"/>
      <c r="E4" s="27" t="s">
        <v>56</v>
      </c>
    </row>
    <row r="5" spans="1:5" ht="12" customHeight="1" x14ac:dyDescent="0.25">
      <c r="A5" s="25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60" t="s">
        <v>21</v>
      </c>
      <c r="B7" s="60"/>
      <c r="C7" s="60"/>
      <c r="D7" s="60"/>
      <c r="E7" s="60"/>
    </row>
    <row r="8" spans="1:5" x14ac:dyDescent="0.25">
      <c r="A8" s="52" t="s">
        <v>1</v>
      </c>
      <c r="B8" s="52"/>
      <c r="C8" s="52"/>
      <c r="D8" s="52"/>
      <c r="E8" s="52"/>
    </row>
    <row r="9" spans="1:5" x14ac:dyDescent="0.25">
      <c r="A9" s="48" t="s">
        <v>42</v>
      </c>
      <c r="B9" s="48"/>
      <c r="C9" s="48"/>
      <c r="D9" s="48"/>
      <c r="E9" s="48"/>
    </row>
    <row r="10" spans="1:5" ht="27.75" customHeight="1" x14ac:dyDescent="0.25">
      <c r="A10" s="61" t="s">
        <v>30</v>
      </c>
      <c r="B10" s="62"/>
      <c r="C10" s="62"/>
      <c r="D10" s="62"/>
      <c r="E10" s="62"/>
    </row>
    <row r="11" spans="1:5" ht="30.75" customHeight="1" x14ac:dyDescent="0.25">
      <c r="A11" s="48" t="s">
        <v>43</v>
      </c>
      <c r="B11" s="48"/>
      <c r="C11" s="48"/>
      <c r="D11" s="48"/>
      <c r="E11" s="48"/>
    </row>
    <row r="12" spans="1:5" x14ac:dyDescent="0.25">
      <c r="A12" s="52" t="s">
        <v>12</v>
      </c>
      <c r="B12" s="53"/>
      <c r="C12" s="53"/>
      <c r="D12" s="53"/>
      <c r="E12" s="53"/>
    </row>
    <row r="13" spans="1:5" x14ac:dyDescent="0.25">
      <c r="A13" s="48" t="s">
        <v>19</v>
      </c>
      <c r="B13" s="48"/>
      <c r="C13" s="48"/>
      <c r="D13" s="48"/>
      <c r="E13" s="48"/>
    </row>
    <row r="14" spans="1:5" x14ac:dyDescent="0.25">
      <c r="A14" s="52" t="s">
        <v>2</v>
      </c>
      <c r="B14" s="53"/>
      <c r="C14" s="53"/>
      <c r="D14" s="53"/>
      <c r="E14" s="53"/>
    </row>
    <row r="15" spans="1:5" x14ac:dyDescent="0.25">
      <c r="A15" s="48" t="s">
        <v>53</v>
      </c>
      <c r="B15" s="48"/>
      <c r="C15" s="48"/>
      <c r="D15" s="48"/>
      <c r="E15" s="48"/>
    </row>
    <row r="16" spans="1:5" x14ac:dyDescent="0.25">
      <c r="A16" s="52" t="s">
        <v>13</v>
      </c>
      <c r="B16" s="53"/>
      <c r="C16" s="53"/>
      <c r="D16" s="53"/>
      <c r="E16" s="53"/>
    </row>
    <row r="17" spans="1:7" ht="30" customHeight="1" x14ac:dyDescent="0.25">
      <c r="A17" s="48" t="s">
        <v>14</v>
      </c>
      <c r="B17" s="48"/>
      <c r="C17" s="48"/>
      <c r="D17" s="48"/>
      <c r="E17" s="48"/>
    </row>
    <row r="18" spans="1:7" ht="62.25" customHeight="1" x14ac:dyDescent="0.25">
      <c r="A18" s="48" t="s">
        <v>22</v>
      </c>
      <c r="B18" s="48"/>
      <c r="C18" s="48"/>
      <c r="D18" s="48"/>
      <c r="E18" s="48"/>
    </row>
    <row r="19" spans="1:7" ht="29.25" customHeight="1" x14ac:dyDescent="0.25">
      <c r="A19" s="54" t="s">
        <v>23</v>
      </c>
      <c r="B19" s="54"/>
      <c r="C19" s="54"/>
      <c r="D19" s="54"/>
      <c r="E19" s="54"/>
    </row>
    <row r="20" spans="1:7" x14ac:dyDescent="0.25">
      <c r="A20" s="54"/>
      <c r="B20" s="54"/>
      <c r="C20" s="54"/>
      <c r="D20" s="54"/>
      <c r="E20" s="54"/>
      <c r="F20" s="2">
        <v>2798.9</v>
      </c>
      <c r="G20" s="2">
        <v>3</v>
      </c>
    </row>
    <row r="21" spans="1:7" ht="114.75" x14ac:dyDescent="0.25">
      <c r="A21" s="8" t="s">
        <v>31</v>
      </c>
      <c r="B21" s="8" t="s">
        <v>8</v>
      </c>
      <c r="C21" s="8" t="s">
        <v>3</v>
      </c>
      <c r="D21" s="8" t="s">
        <v>32</v>
      </c>
      <c r="E21" s="8" t="s">
        <v>7</v>
      </c>
    </row>
    <row r="22" spans="1:7" ht="38.25" x14ac:dyDescent="0.25">
      <c r="A22" s="6" t="s">
        <v>40</v>
      </c>
      <c r="B22" s="8" t="s">
        <v>38</v>
      </c>
      <c r="C22" s="3" t="s">
        <v>4</v>
      </c>
      <c r="D22" s="3">
        <v>15.51</v>
      </c>
      <c r="E22" s="7">
        <f>D22*F20*G20</f>
        <v>130232.817</v>
      </c>
      <c r="G22" s="17"/>
    </row>
    <row r="23" spans="1:7" x14ac:dyDescent="0.25">
      <c r="A23" s="6" t="s">
        <v>35</v>
      </c>
      <c r="B23" s="8" t="s">
        <v>20</v>
      </c>
      <c r="C23" s="3" t="s">
        <v>4</v>
      </c>
      <c r="D23" s="3">
        <v>6.06</v>
      </c>
      <c r="E23" s="7">
        <f>D23*F20*G20</f>
        <v>50884.001999999993</v>
      </c>
      <c r="G23" s="17"/>
    </row>
    <row r="24" spans="1:7" ht="30" x14ac:dyDescent="0.25">
      <c r="A24" s="6" t="s">
        <v>45</v>
      </c>
      <c r="B24" s="8" t="s">
        <v>29</v>
      </c>
      <c r="C24" s="3" t="s">
        <v>46</v>
      </c>
      <c r="D24" s="3"/>
      <c r="E24" s="7">
        <v>0</v>
      </c>
      <c r="G24" s="17"/>
    </row>
    <row r="25" spans="1:7" x14ac:dyDescent="0.25">
      <c r="A25" s="6" t="s">
        <v>48</v>
      </c>
      <c r="B25" s="8" t="s">
        <v>29</v>
      </c>
      <c r="C25" s="3" t="s">
        <v>25</v>
      </c>
      <c r="D25" s="3"/>
      <c r="E25" s="18">
        <v>46854.98</v>
      </c>
      <c r="G25" s="17"/>
    </row>
    <row r="26" spans="1:7" x14ac:dyDescent="0.25">
      <c r="A26" s="6" t="s">
        <v>50</v>
      </c>
      <c r="B26" s="8" t="s">
        <v>29</v>
      </c>
      <c r="C26" s="3" t="s">
        <v>25</v>
      </c>
      <c r="D26" s="3"/>
      <c r="E26" s="2">
        <v>13507.48</v>
      </c>
      <c r="G26" s="17"/>
    </row>
    <row r="27" spans="1:7" x14ac:dyDescent="0.25">
      <c r="A27" s="6" t="s">
        <v>49</v>
      </c>
      <c r="B27" s="8" t="s">
        <v>29</v>
      </c>
      <c r="C27" s="3" t="s">
        <v>25</v>
      </c>
      <c r="D27" s="3"/>
      <c r="E27" s="18">
        <v>6809.4</v>
      </c>
      <c r="G27" s="17"/>
    </row>
    <row r="28" spans="1:7" x14ac:dyDescent="0.25">
      <c r="A28" s="6" t="s">
        <v>47</v>
      </c>
      <c r="B28" s="8" t="s">
        <v>29</v>
      </c>
      <c r="C28" s="3" t="s">
        <v>25</v>
      </c>
      <c r="D28" s="3"/>
      <c r="E28" s="18">
        <v>1236.8900000000001</v>
      </c>
      <c r="G28" s="17"/>
    </row>
    <row r="29" spans="1:7" x14ac:dyDescent="0.25">
      <c r="A29" s="6" t="s">
        <v>24</v>
      </c>
      <c r="B29" s="8" t="s">
        <v>29</v>
      </c>
      <c r="C29" s="3" t="s">
        <v>25</v>
      </c>
      <c r="D29" s="3"/>
      <c r="E29" s="7">
        <v>6774.23</v>
      </c>
      <c r="G29" s="17"/>
    </row>
    <row r="30" spans="1:7" s="32" customFormat="1" ht="60" x14ac:dyDescent="0.25">
      <c r="A30" s="28" t="s">
        <v>60</v>
      </c>
      <c r="B30" s="29" t="s">
        <v>61</v>
      </c>
      <c r="C30" s="30" t="s">
        <v>25</v>
      </c>
      <c r="D30" s="30"/>
      <c r="E30" s="31">
        <v>1749</v>
      </c>
    </row>
    <row r="31" spans="1:7" x14ac:dyDescent="0.25">
      <c r="A31" s="6" t="s">
        <v>62</v>
      </c>
      <c r="B31" s="8" t="s">
        <v>58</v>
      </c>
      <c r="C31" s="3" t="s">
        <v>51</v>
      </c>
      <c r="D31" s="3">
        <v>16</v>
      </c>
      <c r="E31" s="7">
        <f>D31*260.07</f>
        <v>4161.12</v>
      </c>
      <c r="G31" s="17"/>
    </row>
    <row r="32" spans="1:7" ht="30" x14ac:dyDescent="0.25">
      <c r="A32" s="6" t="s">
        <v>57</v>
      </c>
      <c r="B32" s="8" t="s">
        <v>59</v>
      </c>
      <c r="C32" s="3" t="s">
        <v>51</v>
      </c>
      <c r="D32" s="3">
        <v>8</v>
      </c>
      <c r="E32" s="7">
        <f>D32*260.07</f>
        <v>2080.56</v>
      </c>
      <c r="G32" s="17"/>
    </row>
    <row r="33" spans="1:7" x14ac:dyDescent="0.25">
      <c r="A33" s="21"/>
      <c r="B33" s="8"/>
      <c r="C33" s="22"/>
      <c r="D33" s="20"/>
      <c r="E33" s="7"/>
      <c r="G33" s="17"/>
    </row>
    <row r="34" spans="1:7" s="13" customFormat="1" ht="14.25" x14ac:dyDescent="0.2">
      <c r="A34" s="9" t="s">
        <v>26</v>
      </c>
      <c r="B34" s="10"/>
      <c r="C34" s="11"/>
      <c r="D34" s="11"/>
      <c r="E34" s="12">
        <f>SUM(E22:E33)</f>
        <v>264290.47900000005</v>
      </c>
    </row>
    <row r="36" spans="1:7" ht="29.25" customHeight="1" x14ac:dyDescent="0.25">
      <c r="A36" s="55" t="s">
        <v>63</v>
      </c>
      <c r="B36" s="55"/>
      <c r="C36" s="55"/>
      <c r="D36" s="55"/>
      <c r="E36" s="55"/>
    </row>
    <row r="37" spans="1:7" ht="29.25" customHeight="1" x14ac:dyDescent="0.25">
      <c r="A37" s="48" t="s">
        <v>18</v>
      </c>
      <c r="B37" s="48"/>
      <c r="C37" s="48"/>
      <c r="D37" s="48"/>
      <c r="E37" s="48"/>
    </row>
    <row r="38" spans="1:7" x14ac:dyDescent="0.25">
      <c r="A38" s="48" t="s">
        <v>17</v>
      </c>
      <c r="B38" s="48"/>
      <c r="C38" s="48"/>
      <c r="D38" s="48"/>
      <c r="E38" s="48"/>
    </row>
    <row r="39" spans="1:7" ht="29.25" customHeight="1" x14ac:dyDescent="0.25">
      <c r="A39" s="48" t="s">
        <v>27</v>
      </c>
      <c r="B39" s="48"/>
      <c r="C39" s="48"/>
      <c r="D39" s="48"/>
      <c r="E39" s="48"/>
    </row>
    <row r="40" spans="1:7" ht="29.25" customHeight="1" x14ac:dyDescent="0.25">
      <c r="A40" s="23"/>
      <c r="B40" s="23"/>
      <c r="C40" s="23"/>
      <c r="D40" s="23"/>
      <c r="E40" s="23"/>
    </row>
    <row r="41" spans="1:7" x14ac:dyDescent="0.25">
      <c r="A41" s="51" t="s">
        <v>5</v>
      </c>
      <c r="B41" s="51"/>
      <c r="C41" s="51"/>
      <c r="D41" s="51"/>
      <c r="E41" s="51"/>
    </row>
    <row r="42" spans="1:7" x14ac:dyDescent="0.25">
      <c r="A42" s="48" t="s">
        <v>15</v>
      </c>
      <c r="B42" s="48"/>
      <c r="C42" s="48"/>
      <c r="D42" s="48"/>
      <c r="E42" s="48"/>
    </row>
    <row r="43" spans="1:7" ht="12" customHeight="1" x14ac:dyDescent="0.25">
      <c r="A43" s="49" t="s">
        <v>54</v>
      </c>
      <c r="B43" s="49"/>
      <c r="C43" s="49"/>
      <c r="D43" s="49"/>
      <c r="E43" s="49"/>
    </row>
    <row r="44" spans="1:7" x14ac:dyDescent="0.25">
      <c r="B44" s="50" t="s">
        <v>16</v>
      </c>
      <c r="C44" s="50"/>
      <c r="D44" s="50"/>
      <c r="E44" s="5" t="s">
        <v>6</v>
      </c>
    </row>
    <row r="45" spans="1:7" x14ac:dyDescent="0.25">
      <c r="A45" s="24"/>
      <c r="B45" s="24"/>
      <c r="C45" s="24"/>
      <c r="D45" s="24"/>
      <c r="E45" s="24"/>
    </row>
    <row r="46" spans="1:7" ht="14.25" customHeight="1" x14ac:dyDescent="0.25">
      <c r="A46" s="49" t="s">
        <v>44</v>
      </c>
      <c r="B46" s="49"/>
      <c r="C46" s="49"/>
      <c r="D46" s="49"/>
      <c r="E46" s="49"/>
    </row>
    <row r="47" spans="1:7" x14ac:dyDescent="0.25">
      <c r="B47" s="50" t="s">
        <v>16</v>
      </c>
      <c r="C47" s="50"/>
      <c r="D47" s="50"/>
      <c r="E47" s="5" t="s">
        <v>6</v>
      </c>
    </row>
    <row r="48" spans="1:7" x14ac:dyDescent="0.25">
      <c r="A48" s="2" t="s">
        <v>52</v>
      </c>
    </row>
    <row r="49" spans="1:2" x14ac:dyDescent="0.25">
      <c r="A49" s="13" t="s">
        <v>28</v>
      </c>
    </row>
    <row r="50" spans="1:2" x14ac:dyDescent="0.25">
      <c r="A50" s="2" t="s">
        <v>37</v>
      </c>
      <c r="B50" s="14">
        <v>-10334.299999999999</v>
      </c>
    </row>
    <row r="51" spans="1:2" x14ac:dyDescent="0.25">
      <c r="A51" s="26" t="s">
        <v>64</v>
      </c>
      <c r="B51" s="15"/>
    </row>
    <row r="52" spans="1:2" x14ac:dyDescent="0.25">
      <c r="A52" s="2" t="s">
        <v>34</v>
      </c>
      <c r="B52" s="15">
        <v>238039.88</v>
      </c>
    </row>
    <row r="53" spans="1:2" x14ac:dyDescent="0.25">
      <c r="A53" s="2" t="s">
        <v>41</v>
      </c>
      <c r="B53" s="15">
        <f>350*3</f>
        <v>1050</v>
      </c>
    </row>
    <row r="54" spans="1:2" x14ac:dyDescent="0.25">
      <c r="A54" s="2" t="s">
        <v>65</v>
      </c>
      <c r="B54" s="15">
        <f>150*3</f>
        <v>450</v>
      </c>
    </row>
    <row r="55" spans="1:2" x14ac:dyDescent="0.25">
      <c r="A55" s="2" t="s">
        <v>39</v>
      </c>
      <c r="B55" s="15">
        <f>3*330</f>
        <v>990</v>
      </c>
    </row>
    <row r="56" spans="1:2" x14ac:dyDescent="0.25">
      <c r="A56" s="2" t="s">
        <v>33</v>
      </c>
      <c r="B56" s="15">
        <f>E34</f>
        <v>264290.47900000005</v>
      </c>
    </row>
    <row r="57" spans="1:2" x14ac:dyDescent="0.25">
      <c r="A57" s="16" t="s">
        <v>36</v>
      </c>
      <c r="B57" s="14">
        <f>B50+B52+B53+B55+B54-B56</f>
        <v>-34094.899000000034</v>
      </c>
    </row>
    <row r="61" spans="1:2" x14ac:dyDescent="0.25">
      <c r="B61" s="2">
        <v>-17884.7</v>
      </c>
    </row>
  </sheetData>
  <mergeCells count="28"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41:E41"/>
    <mergeCell ref="A14:E14"/>
    <mergeCell ref="A15:E15"/>
    <mergeCell ref="A16:E16"/>
    <mergeCell ref="A17:E17"/>
    <mergeCell ref="A18:E18"/>
    <mergeCell ref="A19:E19"/>
    <mergeCell ref="A20:E20"/>
    <mergeCell ref="A36:E36"/>
    <mergeCell ref="A37:E37"/>
    <mergeCell ref="A38:E38"/>
    <mergeCell ref="A39:E39"/>
    <mergeCell ref="A42:E42"/>
    <mergeCell ref="A43:E43"/>
    <mergeCell ref="B44:D44"/>
    <mergeCell ref="A46:E46"/>
    <mergeCell ref="B47:D47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23" zoomScaleSheetLayoutView="100" workbookViewId="0">
      <selection activeCell="A30" sqref="A30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4.42578125" style="2" customWidth="1"/>
    <col min="5" max="5" width="14.140625" style="2" customWidth="1"/>
    <col min="6" max="6" width="9.140625" style="2"/>
    <col min="7" max="7" width="12.140625" style="2" bestFit="1" customWidth="1"/>
    <col min="8" max="8" width="11.140625" style="2" customWidth="1"/>
    <col min="9" max="16384" width="9.140625" style="2"/>
  </cols>
  <sheetData>
    <row r="1" spans="1:5" ht="15.75" x14ac:dyDescent="0.25">
      <c r="A1" s="56" t="s">
        <v>9</v>
      </c>
      <c r="B1" s="56"/>
      <c r="C1" s="56"/>
      <c r="D1" s="56"/>
      <c r="E1" s="56"/>
    </row>
    <row r="2" spans="1:5" ht="33.75" customHeight="1" x14ac:dyDescent="0.25">
      <c r="A2" s="57" t="s">
        <v>10</v>
      </c>
      <c r="B2" s="58"/>
      <c r="C2" s="58"/>
      <c r="D2" s="58"/>
      <c r="E2" s="58"/>
    </row>
    <row r="3" spans="1:5" x14ac:dyDescent="0.25">
      <c r="A3" s="59" t="s">
        <v>66</v>
      </c>
      <c r="B3" s="59"/>
      <c r="C3" s="59"/>
      <c r="D3" s="59"/>
      <c r="E3" s="59"/>
    </row>
    <row r="4" spans="1:5" s="1" customFormat="1" ht="15.75" x14ac:dyDescent="0.25">
      <c r="A4" s="19" t="s">
        <v>11</v>
      </c>
      <c r="B4" s="4"/>
      <c r="C4" s="4"/>
      <c r="E4" s="27" t="s">
        <v>67</v>
      </c>
    </row>
    <row r="5" spans="1:5" ht="12" customHeight="1" x14ac:dyDescent="0.25">
      <c r="A5" s="35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60" t="s">
        <v>21</v>
      </c>
      <c r="B7" s="60"/>
      <c r="C7" s="60"/>
      <c r="D7" s="60"/>
      <c r="E7" s="60"/>
    </row>
    <row r="8" spans="1:5" x14ac:dyDescent="0.25">
      <c r="A8" s="52" t="s">
        <v>1</v>
      </c>
      <c r="B8" s="52"/>
      <c r="C8" s="52"/>
      <c r="D8" s="52"/>
      <c r="E8" s="52"/>
    </row>
    <row r="9" spans="1:5" x14ac:dyDescent="0.25">
      <c r="A9" s="48" t="s">
        <v>42</v>
      </c>
      <c r="B9" s="48"/>
      <c r="C9" s="48"/>
      <c r="D9" s="48"/>
      <c r="E9" s="48"/>
    </row>
    <row r="10" spans="1:5" ht="27.75" customHeight="1" x14ac:dyDescent="0.25">
      <c r="A10" s="61" t="s">
        <v>30</v>
      </c>
      <c r="B10" s="62"/>
      <c r="C10" s="62"/>
      <c r="D10" s="62"/>
      <c r="E10" s="62"/>
    </row>
    <row r="11" spans="1:5" ht="30.75" customHeight="1" x14ac:dyDescent="0.25">
      <c r="A11" s="48" t="s">
        <v>43</v>
      </c>
      <c r="B11" s="48"/>
      <c r="C11" s="48"/>
      <c r="D11" s="48"/>
      <c r="E11" s="48"/>
    </row>
    <row r="12" spans="1:5" x14ac:dyDescent="0.25">
      <c r="A12" s="52" t="s">
        <v>12</v>
      </c>
      <c r="B12" s="53"/>
      <c r="C12" s="53"/>
      <c r="D12" s="53"/>
      <c r="E12" s="53"/>
    </row>
    <row r="13" spans="1:5" x14ac:dyDescent="0.25">
      <c r="A13" s="48" t="s">
        <v>19</v>
      </c>
      <c r="B13" s="48"/>
      <c r="C13" s="48"/>
      <c r="D13" s="48"/>
      <c r="E13" s="48"/>
    </row>
    <row r="14" spans="1:5" x14ac:dyDescent="0.25">
      <c r="A14" s="52" t="s">
        <v>2</v>
      </c>
      <c r="B14" s="53"/>
      <c r="C14" s="53"/>
      <c r="D14" s="53"/>
      <c r="E14" s="53"/>
    </row>
    <row r="15" spans="1:5" x14ac:dyDescent="0.25">
      <c r="A15" s="48" t="s">
        <v>53</v>
      </c>
      <c r="B15" s="48"/>
      <c r="C15" s="48"/>
      <c r="D15" s="48"/>
      <c r="E15" s="48"/>
    </row>
    <row r="16" spans="1:5" x14ac:dyDescent="0.25">
      <c r="A16" s="52" t="s">
        <v>13</v>
      </c>
      <c r="B16" s="53"/>
      <c r="C16" s="53"/>
      <c r="D16" s="53"/>
      <c r="E16" s="53"/>
    </row>
    <row r="17" spans="1:7" ht="30" customHeight="1" x14ac:dyDescent="0.25">
      <c r="A17" s="48" t="s">
        <v>14</v>
      </c>
      <c r="B17" s="48"/>
      <c r="C17" s="48"/>
      <c r="D17" s="48"/>
      <c r="E17" s="48"/>
    </row>
    <row r="18" spans="1:7" ht="62.25" customHeight="1" x14ac:dyDescent="0.25">
      <c r="A18" s="48" t="s">
        <v>22</v>
      </c>
      <c r="B18" s="48"/>
      <c r="C18" s="48"/>
      <c r="D18" s="48"/>
      <c r="E18" s="48"/>
    </row>
    <row r="19" spans="1:7" ht="29.25" customHeight="1" x14ac:dyDescent="0.25">
      <c r="A19" s="54" t="s">
        <v>23</v>
      </c>
      <c r="B19" s="54"/>
      <c r="C19" s="54"/>
      <c r="D19" s="54"/>
      <c r="E19" s="54"/>
    </row>
    <row r="20" spans="1:7" x14ac:dyDescent="0.25">
      <c r="A20" s="54"/>
      <c r="B20" s="54"/>
      <c r="C20" s="54"/>
      <c r="D20" s="54"/>
      <c r="E20" s="54"/>
      <c r="F20" s="2">
        <v>2798.9</v>
      </c>
      <c r="G20" s="2">
        <v>3</v>
      </c>
    </row>
    <row r="21" spans="1:7" ht="114.75" x14ac:dyDescent="0.25">
      <c r="A21" s="8" t="s">
        <v>31</v>
      </c>
      <c r="B21" s="8" t="s">
        <v>8</v>
      </c>
      <c r="C21" s="8" t="s">
        <v>3</v>
      </c>
      <c r="D21" s="8" t="s">
        <v>32</v>
      </c>
      <c r="E21" s="8" t="s">
        <v>7</v>
      </c>
    </row>
    <row r="22" spans="1:7" ht="38.25" x14ac:dyDescent="0.25">
      <c r="A22" s="6" t="s">
        <v>40</v>
      </c>
      <c r="B22" s="8" t="s">
        <v>38</v>
      </c>
      <c r="C22" s="3" t="s">
        <v>4</v>
      </c>
      <c r="D22" s="3">
        <v>15.51</v>
      </c>
      <c r="E22" s="7">
        <f>D22*F20*G20</f>
        <v>130232.817</v>
      </c>
      <c r="G22" s="17"/>
    </row>
    <row r="23" spans="1:7" x14ac:dyDescent="0.25">
      <c r="A23" s="6" t="s">
        <v>35</v>
      </c>
      <c r="B23" s="8" t="s">
        <v>20</v>
      </c>
      <c r="C23" s="3" t="s">
        <v>4</v>
      </c>
      <c r="D23" s="3">
        <v>6.06</v>
      </c>
      <c r="E23" s="7">
        <f>D23*F20*G20</f>
        <v>50884.001999999993</v>
      </c>
      <c r="G23" s="17"/>
    </row>
    <row r="24" spans="1:7" ht="30" x14ac:dyDescent="0.25">
      <c r="A24" s="6" t="s">
        <v>45</v>
      </c>
      <c r="B24" s="8" t="s">
        <v>68</v>
      </c>
      <c r="C24" s="3" t="s">
        <v>46</v>
      </c>
      <c r="D24" s="3"/>
      <c r="E24" s="7">
        <v>0</v>
      </c>
      <c r="G24" s="17"/>
    </row>
    <row r="25" spans="1:7" x14ac:dyDescent="0.25">
      <c r="A25" s="6" t="s">
        <v>48</v>
      </c>
      <c r="B25" s="8" t="s">
        <v>68</v>
      </c>
      <c r="C25" s="3" t="s">
        <v>25</v>
      </c>
      <c r="D25" s="3"/>
      <c r="E25" s="18">
        <v>35192.67</v>
      </c>
      <c r="G25" s="17"/>
    </row>
    <row r="26" spans="1:7" x14ac:dyDescent="0.25">
      <c r="A26" s="6" t="s">
        <v>50</v>
      </c>
      <c r="B26" s="8" t="s">
        <v>68</v>
      </c>
      <c r="C26" s="3" t="s">
        <v>25</v>
      </c>
      <c r="D26" s="3"/>
      <c r="E26" s="2">
        <v>9903.8799999999992</v>
      </c>
      <c r="G26" s="17"/>
    </row>
    <row r="27" spans="1:7" x14ac:dyDescent="0.25">
      <c r="A27" s="6" t="s">
        <v>49</v>
      </c>
      <c r="B27" s="8" t="s">
        <v>68</v>
      </c>
      <c r="C27" s="3" t="s">
        <v>25</v>
      </c>
      <c r="D27" s="3"/>
      <c r="E27" s="18">
        <v>4214.6499999999996</v>
      </c>
      <c r="G27" s="17"/>
    </row>
    <row r="28" spans="1:7" x14ac:dyDescent="0.25">
      <c r="A28" s="6" t="s">
        <v>47</v>
      </c>
      <c r="B28" s="8" t="s">
        <v>68</v>
      </c>
      <c r="C28" s="3" t="s">
        <v>25</v>
      </c>
      <c r="D28" s="3"/>
      <c r="E28" s="18">
        <v>774.74</v>
      </c>
      <c r="G28" s="17"/>
    </row>
    <row r="29" spans="1:7" x14ac:dyDescent="0.25">
      <c r="A29" s="6" t="s">
        <v>24</v>
      </c>
      <c r="B29" s="8" t="s">
        <v>68</v>
      </c>
      <c r="C29" s="3" t="s">
        <v>25</v>
      </c>
      <c r="D29" s="3"/>
      <c r="E29" s="18">
        <v>5134.42</v>
      </c>
      <c r="G29" s="17"/>
    </row>
    <row r="30" spans="1:7" x14ac:dyDescent="0.25">
      <c r="A30" s="6" t="s">
        <v>70</v>
      </c>
      <c r="B30" s="8" t="s">
        <v>68</v>
      </c>
      <c r="C30" s="3" t="s">
        <v>25</v>
      </c>
      <c r="D30" s="3"/>
      <c r="E30" s="18">
        <v>6700</v>
      </c>
      <c r="G30" s="17"/>
    </row>
    <row r="31" spans="1:7" s="32" customFormat="1" ht="18" customHeight="1" x14ac:dyDescent="0.25">
      <c r="A31" s="28" t="s">
        <v>71</v>
      </c>
      <c r="B31" s="29" t="s">
        <v>69</v>
      </c>
      <c r="C31" s="30" t="s">
        <v>51</v>
      </c>
      <c r="D31" s="30">
        <v>2</v>
      </c>
      <c r="E31" s="31">
        <f>D31*260.07</f>
        <v>520.14</v>
      </c>
    </row>
    <row r="32" spans="1:7" x14ac:dyDescent="0.25">
      <c r="A32" s="21"/>
      <c r="B32" s="8"/>
      <c r="C32" s="22"/>
      <c r="D32" s="20"/>
      <c r="E32" s="7"/>
      <c r="G32" s="17"/>
    </row>
    <row r="33" spans="1:5" s="13" customFormat="1" ht="14.25" x14ac:dyDescent="0.2">
      <c r="A33" s="9" t="s">
        <v>26</v>
      </c>
      <c r="B33" s="10"/>
      <c r="C33" s="11"/>
      <c r="D33" s="11"/>
      <c r="E33" s="12">
        <f>SUM(E22:E32)</f>
        <v>243557.31900000002</v>
      </c>
    </row>
    <row r="35" spans="1:5" ht="29.25" customHeight="1" x14ac:dyDescent="0.25">
      <c r="A35" s="55" t="s">
        <v>72</v>
      </c>
      <c r="B35" s="55"/>
      <c r="C35" s="55"/>
      <c r="D35" s="55"/>
      <c r="E35" s="55"/>
    </row>
    <row r="36" spans="1:5" ht="29.25" customHeight="1" x14ac:dyDescent="0.25">
      <c r="A36" s="48" t="s">
        <v>18</v>
      </c>
      <c r="B36" s="48"/>
      <c r="C36" s="48"/>
      <c r="D36" s="48"/>
      <c r="E36" s="48"/>
    </row>
    <row r="37" spans="1:5" x14ac:dyDescent="0.25">
      <c r="A37" s="48" t="s">
        <v>17</v>
      </c>
      <c r="B37" s="48"/>
      <c r="C37" s="48"/>
      <c r="D37" s="48"/>
      <c r="E37" s="48"/>
    </row>
    <row r="38" spans="1:5" ht="29.25" customHeight="1" x14ac:dyDescent="0.25">
      <c r="A38" s="48" t="s">
        <v>27</v>
      </c>
      <c r="B38" s="48"/>
      <c r="C38" s="48"/>
      <c r="D38" s="48"/>
      <c r="E38" s="48"/>
    </row>
    <row r="39" spans="1:5" ht="29.25" customHeight="1" x14ac:dyDescent="0.25">
      <c r="A39" s="33"/>
      <c r="B39" s="33"/>
      <c r="C39" s="33"/>
      <c r="D39" s="33"/>
      <c r="E39" s="33"/>
    </row>
    <row r="40" spans="1:5" x14ac:dyDescent="0.25">
      <c r="A40" s="51" t="s">
        <v>5</v>
      </c>
      <c r="B40" s="51"/>
      <c r="C40" s="51"/>
      <c r="D40" s="51"/>
      <c r="E40" s="51"/>
    </row>
    <row r="41" spans="1:5" x14ac:dyDescent="0.25">
      <c r="A41" s="48" t="s">
        <v>15</v>
      </c>
      <c r="B41" s="48"/>
      <c r="C41" s="48"/>
      <c r="D41" s="48"/>
      <c r="E41" s="48"/>
    </row>
    <row r="42" spans="1:5" ht="12" customHeight="1" x14ac:dyDescent="0.25">
      <c r="A42" s="49" t="s">
        <v>54</v>
      </c>
      <c r="B42" s="49"/>
      <c r="C42" s="49"/>
      <c r="D42" s="49"/>
      <c r="E42" s="49"/>
    </row>
    <row r="43" spans="1:5" x14ac:dyDescent="0.25">
      <c r="B43" s="50" t="s">
        <v>16</v>
      </c>
      <c r="C43" s="50"/>
      <c r="D43" s="50"/>
      <c r="E43" s="5" t="s">
        <v>6</v>
      </c>
    </row>
    <row r="44" spans="1:5" x14ac:dyDescent="0.25">
      <c r="A44" s="34"/>
      <c r="B44" s="34"/>
      <c r="C44" s="34"/>
      <c r="D44" s="34"/>
      <c r="E44" s="34"/>
    </row>
    <row r="45" spans="1:5" ht="14.25" customHeight="1" x14ac:dyDescent="0.25">
      <c r="A45" s="49" t="s">
        <v>44</v>
      </c>
      <c r="B45" s="49"/>
      <c r="C45" s="49"/>
      <c r="D45" s="49"/>
      <c r="E45" s="49"/>
    </row>
    <row r="46" spans="1:5" x14ac:dyDescent="0.25">
      <c r="B46" s="50" t="s">
        <v>16</v>
      </c>
      <c r="C46" s="50"/>
      <c r="D46" s="50"/>
      <c r="E46" s="5" t="s">
        <v>6</v>
      </c>
    </row>
    <row r="47" spans="1:5" x14ac:dyDescent="0.25">
      <c r="A47" s="2" t="s">
        <v>52</v>
      </c>
    </row>
    <row r="48" spans="1:5" x14ac:dyDescent="0.25">
      <c r="A48" s="13" t="s">
        <v>28</v>
      </c>
    </row>
    <row r="49" spans="1:2" x14ac:dyDescent="0.25">
      <c r="A49" s="2" t="s">
        <v>37</v>
      </c>
      <c r="B49" s="14">
        <f>'1кв'!B57</f>
        <v>-34094.899000000034</v>
      </c>
    </row>
    <row r="50" spans="1:2" x14ac:dyDescent="0.25">
      <c r="A50" s="36" t="s">
        <v>73</v>
      </c>
      <c r="B50" s="15"/>
    </row>
    <row r="51" spans="1:2" x14ac:dyDescent="0.25">
      <c r="A51" s="2" t="s">
        <v>34</v>
      </c>
      <c r="B51" s="15">
        <v>276306.39</v>
      </c>
    </row>
    <row r="52" spans="1:2" x14ac:dyDescent="0.25">
      <c r="A52" s="2" t="s">
        <v>41</v>
      </c>
      <c r="B52" s="15">
        <f>350*3</f>
        <v>1050</v>
      </c>
    </row>
    <row r="53" spans="1:2" x14ac:dyDescent="0.25">
      <c r="A53" s="2" t="s">
        <v>65</v>
      </c>
      <c r="B53" s="15">
        <f>150*3</f>
        <v>450</v>
      </c>
    </row>
    <row r="54" spans="1:2" x14ac:dyDescent="0.25">
      <c r="A54" s="2" t="s">
        <v>39</v>
      </c>
      <c r="B54" s="15">
        <f>3*330</f>
        <v>990</v>
      </c>
    </row>
    <row r="55" spans="1:2" x14ac:dyDescent="0.25">
      <c r="A55" s="2" t="s">
        <v>33</v>
      </c>
      <c r="B55" s="15">
        <f>E33</f>
        <v>243557.31900000002</v>
      </c>
    </row>
    <row r="56" spans="1:2" x14ac:dyDescent="0.25">
      <c r="A56" s="16" t="s">
        <v>36</v>
      </c>
      <c r="B56" s="14">
        <f>B49+B51+B52+B54+B53-B55</f>
        <v>1144.1719999999623</v>
      </c>
    </row>
  </sheetData>
  <mergeCells count="28">
    <mergeCell ref="A42:E42"/>
    <mergeCell ref="B43:D43"/>
    <mergeCell ref="A45:E45"/>
    <mergeCell ref="B46:D46"/>
    <mergeCell ref="A35:E35"/>
    <mergeCell ref="A36:E36"/>
    <mergeCell ref="A37:E37"/>
    <mergeCell ref="A38:E38"/>
    <mergeCell ref="A40:E40"/>
    <mergeCell ref="A41:E41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topLeftCell="A24" zoomScaleSheetLayoutView="100" workbookViewId="0">
      <selection activeCell="A31" sqref="A31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4.42578125" style="2" customWidth="1"/>
    <col min="5" max="5" width="14.140625" style="2" customWidth="1"/>
    <col min="6" max="6" width="9.140625" style="2"/>
    <col min="7" max="7" width="12.140625" style="2" bestFit="1" customWidth="1"/>
    <col min="8" max="8" width="11.140625" style="2" customWidth="1"/>
    <col min="9" max="16384" width="9.140625" style="2"/>
  </cols>
  <sheetData>
    <row r="1" spans="1:5" ht="15.75" x14ac:dyDescent="0.25">
      <c r="A1" s="56" t="s">
        <v>9</v>
      </c>
      <c r="B1" s="56"/>
      <c r="C1" s="56"/>
      <c r="D1" s="56"/>
      <c r="E1" s="56"/>
    </row>
    <row r="2" spans="1:5" ht="33.75" customHeight="1" x14ac:dyDescent="0.25">
      <c r="A2" s="57" t="s">
        <v>10</v>
      </c>
      <c r="B2" s="58"/>
      <c r="C2" s="58"/>
      <c r="D2" s="58"/>
      <c r="E2" s="58"/>
    </row>
    <row r="3" spans="1:5" x14ac:dyDescent="0.25">
      <c r="A3" s="59" t="s">
        <v>74</v>
      </c>
      <c r="B3" s="59"/>
      <c r="C3" s="59"/>
      <c r="D3" s="59"/>
      <c r="E3" s="59"/>
    </row>
    <row r="4" spans="1:5" s="1" customFormat="1" ht="15.75" x14ac:dyDescent="0.25">
      <c r="A4" s="19" t="s">
        <v>11</v>
      </c>
      <c r="B4" s="4"/>
      <c r="C4" s="4"/>
      <c r="E4" s="27" t="s">
        <v>75</v>
      </c>
    </row>
    <row r="5" spans="1:5" ht="12" customHeight="1" x14ac:dyDescent="0.25">
      <c r="A5" s="39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60" t="s">
        <v>21</v>
      </c>
      <c r="B7" s="60"/>
      <c r="C7" s="60"/>
      <c r="D7" s="60"/>
      <c r="E7" s="60"/>
    </row>
    <row r="8" spans="1:5" x14ac:dyDescent="0.25">
      <c r="A8" s="52" t="s">
        <v>1</v>
      </c>
      <c r="B8" s="52"/>
      <c r="C8" s="52"/>
      <c r="D8" s="52"/>
      <c r="E8" s="52"/>
    </row>
    <row r="9" spans="1:5" x14ac:dyDescent="0.25">
      <c r="A9" s="48" t="s">
        <v>42</v>
      </c>
      <c r="B9" s="48"/>
      <c r="C9" s="48"/>
      <c r="D9" s="48"/>
      <c r="E9" s="48"/>
    </row>
    <row r="10" spans="1:5" ht="27.75" customHeight="1" x14ac:dyDescent="0.25">
      <c r="A10" s="61" t="s">
        <v>30</v>
      </c>
      <c r="B10" s="62"/>
      <c r="C10" s="62"/>
      <c r="D10" s="62"/>
      <c r="E10" s="62"/>
    </row>
    <row r="11" spans="1:5" ht="30.75" customHeight="1" x14ac:dyDescent="0.25">
      <c r="A11" s="48" t="s">
        <v>43</v>
      </c>
      <c r="B11" s="48"/>
      <c r="C11" s="48"/>
      <c r="D11" s="48"/>
      <c r="E11" s="48"/>
    </row>
    <row r="12" spans="1:5" x14ac:dyDescent="0.25">
      <c r="A12" s="52" t="s">
        <v>12</v>
      </c>
      <c r="B12" s="53"/>
      <c r="C12" s="53"/>
      <c r="D12" s="53"/>
      <c r="E12" s="53"/>
    </row>
    <row r="13" spans="1:5" x14ac:dyDescent="0.25">
      <c r="A13" s="48" t="s">
        <v>19</v>
      </c>
      <c r="B13" s="48"/>
      <c r="C13" s="48"/>
      <c r="D13" s="48"/>
      <c r="E13" s="48"/>
    </row>
    <row r="14" spans="1:5" x14ac:dyDescent="0.25">
      <c r="A14" s="52" t="s">
        <v>2</v>
      </c>
      <c r="B14" s="53"/>
      <c r="C14" s="53"/>
      <c r="D14" s="53"/>
      <c r="E14" s="53"/>
    </row>
    <row r="15" spans="1:5" x14ac:dyDescent="0.25">
      <c r="A15" s="48" t="s">
        <v>53</v>
      </c>
      <c r="B15" s="48"/>
      <c r="C15" s="48"/>
      <c r="D15" s="48"/>
      <c r="E15" s="48"/>
    </row>
    <row r="16" spans="1:5" x14ac:dyDescent="0.25">
      <c r="A16" s="52" t="s">
        <v>13</v>
      </c>
      <c r="B16" s="53"/>
      <c r="C16" s="53"/>
      <c r="D16" s="53"/>
      <c r="E16" s="53"/>
    </row>
    <row r="17" spans="1:7" ht="30" customHeight="1" x14ac:dyDescent="0.25">
      <c r="A17" s="48" t="s">
        <v>14</v>
      </c>
      <c r="B17" s="48"/>
      <c r="C17" s="48"/>
      <c r="D17" s="48"/>
      <c r="E17" s="48"/>
    </row>
    <row r="18" spans="1:7" ht="62.25" customHeight="1" x14ac:dyDescent="0.25">
      <c r="A18" s="48" t="s">
        <v>22</v>
      </c>
      <c r="B18" s="48"/>
      <c r="C18" s="48"/>
      <c r="D18" s="48"/>
      <c r="E18" s="48"/>
    </row>
    <row r="19" spans="1:7" ht="29.25" customHeight="1" x14ac:dyDescent="0.25">
      <c r="A19" s="54" t="s">
        <v>23</v>
      </c>
      <c r="B19" s="54"/>
      <c r="C19" s="54"/>
      <c r="D19" s="54"/>
      <c r="E19" s="54"/>
    </row>
    <row r="20" spans="1:7" x14ac:dyDescent="0.25">
      <c r="A20" s="54"/>
      <c r="B20" s="54"/>
      <c r="C20" s="54"/>
      <c r="D20" s="54"/>
      <c r="E20" s="54"/>
      <c r="F20" s="2">
        <v>2798.9</v>
      </c>
      <c r="G20" s="2">
        <v>3</v>
      </c>
    </row>
    <row r="21" spans="1:7" ht="114.75" x14ac:dyDescent="0.25">
      <c r="A21" s="8" t="s">
        <v>31</v>
      </c>
      <c r="B21" s="8" t="s">
        <v>8</v>
      </c>
      <c r="C21" s="8" t="s">
        <v>3</v>
      </c>
      <c r="D21" s="8" t="s">
        <v>32</v>
      </c>
      <c r="E21" s="8" t="s">
        <v>7</v>
      </c>
    </row>
    <row r="22" spans="1:7" ht="38.25" x14ac:dyDescent="0.25">
      <c r="A22" s="6" t="s">
        <v>40</v>
      </c>
      <c r="B22" s="8" t="s">
        <v>38</v>
      </c>
      <c r="C22" s="3" t="s">
        <v>4</v>
      </c>
      <c r="D22" s="3">
        <v>17.04</v>
      </c>
      <c r="E22" s="7">
        <f>D22*F20*G20</f>
        <v>143079.76800000001</v>
      </c>
      <c r="G22" s="17"/>
    </row>
    <row r="23" spans="1:7" x14ac:dyDescent="0.25">
      <c r="A23" s="6" t="s">
        <v>35</v>
      </c>
      <c r="B23" s="8" t="s">
        <v>20</v>
      </c>
      <c r="C23" s="3" t="s">
        <v>4</v>
      </c>
      <c r="D23" s="3">
        <v>6.51</v>
      </c>
      <c r="E23" s="7">
        <f>D23*F20*G20</f>
        <v>54662.517</v>
      </c>
      <c r="G23" s="17"/>
    </row>
    <row r="24" spans="1:7" ht="30" x14ac:dyDescent="0.25">
      <c r="A24" s="6" t="s">
        <v>45</v>
      </c>
      <c r="B24" s="8" t="s">
        <v>76</v>
      </c>
      <c r="C24" s="3" t="s">
        <v>46</v>
      </c>
      <c r="D24" s="3"/>
      <c r="E24" s="7">
        <v>0</v>
      </c>
      <c r="G24" s="17"/>
    </row>
    <row r="25" spans="1:7" x14ac:dyDescent="0.25">
      <c r="A25" s="6" t="s">
        <v>48</v>
      </c>
      <c r="B25" s="8" t="s">
        <v>76</v>
      </c>
      <c r="C25" s="3" t="s">
        <v>25</v>
      </c>
      <c r="D25" s="3"/>
      <c r="E25" s="18">
        <v>5293.4</v>
      </c>
      <c r="G25" s="17"/>
    </row>
    <row r="26" spans="1:7" x14ac:dyDescent="0.25">
      <c r="A26" s="6" t="s">
        <v>50</v>
      </c>
      <c r="B26" s="8" t="s">
        <v>76</v>
      </c>
      <c r="C26" s="3" t="s">
        <v>25</v>
      </c>
      <c r="D26" s="3"/>
      <c r="E26" s="46">
        <v>6806.54</v>
      </c>
      <c r="G26" s="17"/>
    </row>
    <row r="27" spans="1:7" x14ac:dyDescent="0.25">
      <c r="A27" s="6" t="s">
        <v>49</v>
      </c>
      <c r="B27" s="8" t="s">
        <v>76</v>
      </c>
      <c r="C27" s="3" t="s">
        <v>25</v>
      </c>
      <c r="D27" s="3"/>
      <c r="E27" s="18">
        <v>4516.3900000000003</v>
      </c>
      <c r="G27" s="17"/>
    </row>
    <row r="28" spans="1:7" x14ac:dyDescent="0.25">
      <c r="A28" s="6" t="s">
        <v>47</v>
      </c>
      <c r="B28" s="8" t="s">
        <v>76</v>
      </c>
      <c r="C28" s="3" t="s">
        <v>25</v>
      </c>
      <c r="D28" s="3"/>
      <c r="E28" s="18">
        <v>3716.09</v>
      </c>
      <c r="G28" s="17"/>
    </row>
    <row r="29" spans="1:7" x14ac:dyDescent="0.25">
      <c r="A29" s="6" t="s">
        <v>24</v>
      </c>
      <c r="B29" s="8" t="s">
        <v>76</v>
      </c>
      <c r="C29" s="3" t="s">
        <v>25</v>
      </c>
      <c r="D29" s="3"/>
      <c r="E29" s="18">
        <v>3114.67</v>
      </c>
      <c r="G29" s="17"/>
    </row>
    <row r="30" spans="1:7" ht="14.25" customHeight="1" x14ac:dyDescent="0.25">
      <c r="A30" s="6" t="s">
        <v>78</v>
      </c>
      <c r="B30" s="8" t="s">
        <v>76</v>
      </c>
      <c r="C30" s="3" t="s">
        <v>25</v>
      </c>
      <c r="D30" s="3"/>
      <c r="E30" s="18">
        <v>14400</v>
      </c>
      <c r="G30" s="17"/>
    </row>
    <row r="31" spans="1:7" s="32" customFormat="1" ht="30" x14ac:dyDescent="0.25">
      <c r="A31" s="21" t="s">
        <v>79</v>
      </c>
      <c r="B31" s="29" t="s">
        <v>80</v>
      </c>
      <c r="C31" s="30" t="s">
        <v>25</v>
      </c>
      <c r="D31" s="30"/>
      <c r="E31" s="31">
        <v>12341.52</v>
      </c>
    </row>
    <row r="32" spans="1:7" x14ac:dyDescent="0.25">
      <c r="A32" s="21"/>
      <c r="B32" s="8"/>
      <c r="C32" s="22"/>
      <c r="D32" s="47"/>
      <c r="E32" s="7"/>
      <c r="G32" s="17"/>
    </row>
    <row r="33" spans="1:5" s="13" customFormat="1" ht="14.25" x14ac:dyDescent="0.2">
      <c r="A33" s="9" t="s">
        <v>26</v>
      </c>
      <c r="B33" s="10"/>
      <c r="C33" s="11"/>
      <c r="D33" s="11"/>
      <c r="E33" s="12">
        <f>SUM(E22:E32)</f>
        <v>247930.89500000002</v>
      </c>
    </row>
    <row r="35" spans="1:5" ht="29.25" customHeight="1" x14ac:dyDescent="0.25">
      <c r="A35" s="55" t="s">
        <v>77</v>
      </c>
      <c r="B35" s="55"/>
      <c r="C35" s="55"/>
      <c r="D35" s="55"/>
      <c r="E35" s="55"/>
    </row>
    <row r="36" spans="1:5" ht="29.25" customHeight="1" x14ac:dyDescent="0.25">
      <c r="A36" s="48" t="s">
        <v>18</v>
      </c>
      <c r="B36" s="48"/>
      <c r="C36" s="48"/>
      <c r="D36" s="48"/>
      <c r="E36" s="48"/>
    </row>
    <row r="37" spans="1:5" x14ac:dyDescent="0.25">
      <c r="A37" s="48" t="s">
        <v>17</v>
      </c>
      <c r="B37" s="48"/>
      <c r="C37" s="48"/>
      <c r="D37" s="48"/>
      <c r="E37" s="48"/>
    </row>
    <row r="38" spans="1:5" ht="29.25" customHeight="1" x14ac:dyDescent="0.25">
      <c r="A38" s="48" t="s">
        <v>27</v>
      </c>
      <c r="B38" s="48"/>
      <c r="C38" s="48"/>
      <c r="D38" s="48"/>
      <c r="E38" s="48"/>
    </row>
    <row r="39" spans="1:5" ht="29.25" customHeight="1" x14ac:dyDescent="0.25">
      <c r="A39" s="37"/>
      <c r="B39" s="37"/>
      <c r="C39" s="37"/>
      <c r="D39" s="37"/>
      <c r="E39" s="37"/>
    </row>
    <row r="40" spans="1:5" x14ac:dyDescent="0.25">
      <c r="A40" s="51" t="s">
        <v>5</v>
      </c>
      <c r="B40" s="51"/>
      <c r="C40" s="51"/>
      <c r="D40" s="51"/>
      <c r="E40" s="51"/>
    </row>
    <row r="41" spans="1:5" x14ac:dyDescent="0.25">
      <c r="A41" s="48" t="s">
        <v>15</v>
      </c>
      <c r="B41" s="48"/>
      <c r="C41" s="48"/>
      <c r="D41" s="48"/>
      <c r="E41" s="48"/>
    </row>
    <row r="42" spans="1:5" ht="12" customHeight="1" x14ac:dyDescent="0.25">
      <c r="A42" s="49" t="s">
        <v>54</v>
      </c>
      <c r="B42" s="49"/>
      <c r="C42" s="49"/>
      <c r="D42" s="49"/>
      <c r="E42" s="49"/>
    </row>
    <row r="43" spans="1:5" x14ac:dyDescent="0.25">
      <c r="B43" s="50" t="s">
        <v>16</v>
      </c>
      <c r="C43" s="50"/>
      <c r="D43" s="50"/>
      <c r="E43" s="5" t="s">
        <v>6</v>
      </c>
    </row>
    <row r="44" spans="1:5" x14ac:dyDescent="0.25">
      <c r="A44" s="38"/>
      <c r="B44" s="38"/>
      <c r="C44" s="38"/>
      <c r="D44" s="38"/>
      <c r="E44" s="38"/>
    </row>
    <row r="45" spans="1:5" ht="14.25" customHeight="1" x14ac:dyDescent="0.25">
      <c r="A45" s="49" t="s">
        <v>44</v>
      </c>
      <c r="B45" s="49"/>
      <c r="C45" s="49"/>
      <c r="D45" s="49"/>
      <c r="E45" s="49"/>
    </row>
    <row r="46" spans="1:5" x14ac:dyDescent="0.25">
      <c r="B46" s="50" t="s">
        <v>16</v>
      </c>
      <c r="C46" s="50"/>
      <c r="D46" s="50"/>
      <c r="E46" s="5" t="s">
        <v>6</v>
      </c>
    </row>
    <row r="47" spans="1:5" x14ac:dyDescent="0.25">
      <c r="A47" s="41" t="s">
        <v>52</v>
      </c>
    </row>
    <row r="48" spans="1:5" x14ac:dyDescent="0.25">
      <c r="A48" s="13" t="s">
        <v>28</v>
      </c>
    </row>
    <row r="49" spans="1:2" x14ac:dyDescent="0.25">
      <c r="A49" s="2" t="s">
        <v>37</v>
      </c>
      <c r="B49" s="14">
        <f>'2кв'!B56</f>
        <v>1144.1719999999623</v>
      </c>
    </row>
    <row r="50" spans="1:2" x14ac:dyDescent="0.25">
      <c r="A50" s="40" t="s">
        <v>81</v>
      </c>
      <c r="B50" s="15"/>
    </row>
    <row r="51" spans="1:2" x14ac:dyDescent="0.25">
      <c r="A51" s="2" t="s">
        <v>34</v>
      </c>
      <c r="B51" s="15">
        <v>252885.87</v>
      </c>
    </row>
    <row r="52" spans="1:2" x14ac:dyDescent="0.25">
      <c r="A52" s="2" t="s">
        <v>41</v>
      </c>
      <c r="B52" s="15">
        <f>350*2</f>
        <v>700</v>
      </c>
    </row>
    <row r="53" spans="1:2" x14ac:dyDescent="0.25">
      <c r="A53" s="2" t="s">
        <v>39</v>
      </c>
      <c r="B53" s="15">
        <f>2*330</f>
        <v>660</v>
      </c>
    </row>
    <row r="54" spans="1:2" x14ac:dyDescent="0.25">
      <c r="A54" s="2" t="s">
        <v>33</v>
      </c>
      <c r="B54" s="15">
        <f>E33</f>
        <v>247930.89500000002</v>
      </c>
    </row>
    <row r="55" spans="1:2" x14ac:dyDescent="0.25">
      <c r="A55" s="16" t="s">
        <v>36</v>
      </c>
      <c r="B55" s="14">
        <f>B49+B51+B52+B53-B54</f>
        <v>7459.146999999939</v>
      </c>
    </row>
  </sheetData>
  <mergeCells count="28">
    <mergeCell ref="A8:E8"/>
    <mergeCell ref="A1:E1"/>
    <mergeCell ref="A2:E2"/>
    <mergeCell ref="A3:E3"/>
    <mergeCell ref="A6:E6"/>
    <mergeCell ref="A7:E7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42:E42"/>
    <mergeCell ref="B43:D43"/>
    <mergeCell ref="A45:E45"/>
    <mergeCell ref="B46:D46"/>
    <mergeCell ref="A35:E35"/>
    <mergeCell ref="A36:E36"/>
    <mergeCell ref="A37:E37"/>
    <mergeCell ref="A38:E38"/>
    <mergeCell ref="A40:E40"/>
    <mergeCell ref="A41:E41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40" zoomScaleSheetLayoutView="100" workbookViewId="0">
      <selection activeCell="B50" sqref="B50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4.42578125" style="2" customWidth="1"/>
    <col min="5" max="5" width="14.140625" style="2" customWidth="1"/>
    <col min="6" max="6" width="9.140625" style="2"/>
    <col min="7" max="7" width="12.140625" style="2" bestFit="1" customWidth="1"/>
    <col min="8" max="8" width="11.140625" style="2" customWidth="1"/>
    <col min="9" max="16384" width="9.140625" style="2"/>
  </cols>
  <sheetData>
    <row r="1" spans="1:5" ht="15.75" x14ac:dyDescent="0.25">
      <c r="A1" s="56" t="s">
        <v>9</v>
      </c>
      <c r="B1" s="56"/>
      <c r="C1" s="56"/>
      <c r="D1" s="56"/>
      <c r="E1" s="56"/>
    </row>
    <row r="2" spans="1:5" ht="33.75" customHeight="1" x14ac:dyDescent="0.25">
      <c r="A2" s="57" t="s">
        <v>10</v>
      </c>
      <c r="B2" s="58"/>
      <c r="C2" s="58"/>
      <c r="D2" s="58"/>
      <c r="E2" s="58"/>
    </row>
    <row r="3" spans="1:5" x14ac:dyDescent="0.25">
      <c r="A3" s="59" t="s">
        <v>82</v>
      </c>
      <c r="B3" s="59"/>
      <c r="C3" s="59"/>
      <c r="D3" s="59"/>
      <c r="E3" s="59"/>
    </row>
    <row r="4" spans="1:5" s="1" customFormat="1" ht="15.75" x14ac:dyDescent="0.25">
      <c r="A4" s="19" t="s">
        <v>11</v>
      </c>
      <c r="B4" s="4"/>
      <c r="C4" s="4"/>
      <c r="E4" s="27" t="s">
        <v>83</v>
      </c>
    </row>
    <row r="5" spans="1:5" ht="12" customHeight="1" x14ac:dyDescent="0.25">
      <c r="A5" s="44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60" t="s">
        <v>21</v>
      </c>
      <c r="B7" s="60"/>
      <c r="C7" s="60"/>
      <c r="D7" s="60"/>
      <c r="E7" s="60"/>
    </row>
    <row r="8" spans="1:5" x14ac:dyDescent="0.25">
      <c r="A8" s="52" t="s">
        <v>1</v>
      </c>
      <c r="B8" s="52"/>
      <c r="C8" s="52"/>
      <c r="D8" s="52"/>
      <c r="E8" s="52"/>
    </row>
    <row r="9" spans="1:5" x14ac:dyDescent="0.25">
      <c r="A9" s="48" t="s">
        <v>42</v>
      </c>
      <c r="B9" s="48"/>
      <c r="C9" s="48"/>
      <c r="D9" s="48"/>
      <c r="E9" s="48"/>
    </row>
    <row r="10" spans="1:5" ht="27.75" customHeight="1" x14ac:dyDescent="0.25">
      <c r="A10" s="61" t="s">
        <v>30</v>
      </c>
      <c r="B10" s="62"/>
      <c r="C10" s="62"/>
      <c r="D10" s="62"/>
      <c r="E10" s="62"/>
    </row>
    <row r="11" spans="1:5" ht="30.75" customHeight="1" x14ac:dyDescent="0.25">
      <c r="A11" s="48" t="s">
        <v>43</v>
      </c>
      <c r="B11" s="48"/>
      <c r="C11" s="48"/>
      <c r="D11" s="48"/>
      <c r="E11" s="48"/>
    </row>
    <row r="12" spans="1:5" x14ac:dyDescent="0.25">
      <c r="A12" s="52" t="s">
        <v>12</v>
      </c>
      <c r="B12" s="53"/>
      <c r="C12" s="53"/>
      <c r="D12" s="53"/>
      <c r="E12" s="53"/>
    </row>
    <row r="13" spans="1:5" x14ac:dyDescent="0.25">
      <c r="A13" s="48" t="s">
        <v>19</v>
      </c>
      <c r="B13" s="48"/>
      <c r="C13" s="48"/>
      <c r="D13" s="48"/>
      <c r="E13" s="48"/>
    </row>
    <row r="14" spans="1:5" x14ac:dyDescent="0.25">
      <c r="A14" s="52" t="s">
        <v>2</v>
      </c>
      <c r="B14" s="53"/>
      <c r="C14" s="53"/>
      <c r="D14" s="53"/>
      <c r="E14" s="53"/>
    </row>
    <row r="15" spans="1:5" x14ac:dyDescent="0.25">
      <c r="A15" s="48" t="s">
        <v>53</v>
      </c>
      <c r="B15" s="48"/>
      <c r="C15" s="48"/>
      <c r="D15" s="48"/>
      <c r="E15" s="48"/>
    </row>
    <row r="16" spans="1:5" x14ac:dyDescent="0.25">
      <c r="A16" s="52" t="s">
        <v>13</v>
      </c>
      <c r="B16" s="53"/>
      <c r="C16" s="53"/>
      <c r="D16" s="53"/>
      <c r="E16" s="53"/>
    </row>
    <row r="17" spans="1:7" ht="30" customHeight="1" x14ac:dyDescent="0.25">
      <c r="A17" s="48" t="s">
        <v>14</v>
      </c>
      <c r="B17" s="48"/>
      <c r="C17" s="48"/>
      <c r="D17" s="48"/>
      <c r="E17" s="48"/>
    </row>
    <row r="18" spans="1:7" ht="62.25" customHeight="1" x14ac:dyDescent="0.25">
      <c r="A18" s="48" t="s">
        <v>22</v>
      </c>
      <c r="B18" s="48"/>
      <c r="C18" s="48"/>
      <c r="D18" s="48"/>
      <c r="E18" s="48"/>
    </row>
    <row r="19" spans="1:7" ht="29.25" customHeight="1" x14ac:dyDescent="0.25">
      <c r="A19" s="54" t="s">
        <v>23</v>
      </c>
      <c r="B19" s="54"/>
      <c r="C19" s="54"/>
      <c r="D19" s="54"/>
      <c r="E19" s="54"/>
    </row>
    <row r="20" spans="1:7" x14ac:dyDescent="0.25">
      <c r="A20" s="54"/>
      <c r="B20" s="54"/>
      <c r="C20" s="54"/>
      <c r="D20" s="54"/>
      <c r="E20" s="54"/>
      <c r="F20" s="2">
        <v>2798.9</v>
      </c>
      <c r="G20" s="2">
        <v>3</v>
      </c>
    </row>
    <row r="21" spans="1:7" ht="114.75" x14ac:dyDescent="0.25">
      <c r="A21" s="8" t="s">
        <v>31</v>
      </c>
      <c r="B21" s="8" t="s">
        <v>8</v>
      </c>
      <c r="C21" s="8" t="s">
        <v>3</v>
      </c>
      <c r="D21" s="8" t="s">
        <v>32</v>
      </c>
      <c r="E21" s="8" t="s">
        <v>7</v>
      </c>
    </row>
    <row r="22" spans="1:7" ht="38.25" x14ac:dyDescent="0.25">
      <c r="A22" s="6" t="s">
        <v>40</v>
      </c>
      <c r="B22" s="8" t="s">
        <v>38</v>
      </c>
      <c r="C22" s="3" t="s">
        <v>4</v>
      </c>
      <c r="D22" s="3">
        <v>17.04</v>
      </c>
      <c r="E22" s="7">
        <f>D22*F20*G20</f>
        <v>143079.76800000001</v>
      </c>
      <c r="G22" s="17"/>
    </row>
    <row r="23" spans="1:7" x14ac:dyDescent="0.25">
      <c r="A23" s="6" t="s">
        <v>35</v>
      </c>
      <c r="B23" s="8" t="s">
        <v>20</v>
      </c>
      <c r="C23" s="3" t="s">
        <v>4</v>
      </c>
      <c r="D23" s="3">
        <v>6.51</v>
      </c>
      <c r="E23" s="7">
        <f>D23*F20*G20</f>
        <v>54662.517</v>
      </c>
      <c r="G23" s="17"/>
    </row>
    <row r="24" spans="1:7" ht="30" x14ac:dyDescent="0.25">
      <c r="A24" s="6" t="s">
        <v>45</v>
      </c>
      <c r="B24" s="8" t="s">
        <v>84</v>
      </c>
      <c r="C24" s="3" t="s">
        <v>46</v>
      </c>
      <c r="D24" s="3"/>
      <c r="E24" s="7">
        <v>0</v>
      </c>
      <c r="G24" s="17"/>
    </row>
    <row r="25" spans="1:7" x14ac:dyDescent="0.25">
      <c r="A25" s="6" t="s">
        <v>48</v>
      </c>
      <c r="B25" s="8" t="s">
        <v>84</v>
      </c>
      <c r="C25" s="3" t="s">
        <v>25</v>
      </c>
      <c r="D25" s="3"/>
      <c r="E25" s="18">
        <v>0</v>
      </c>
      <c r="G25" s="17"/>
    </row>
    <row r="26" spans="1:7" x14ac:dyDescent="0.25">
      <c r="A26" s="6" t="s">
        <v>50</v>
      </c>
      <c r="B26" s="8" t="s">
        <v>84</v>
      </c>
      <c r="C26" s="3" t="s">
        <v>25</v>
      </c>
      <c r="D26" s="3"/>
      <c r="E26" s="46">
        <v>3915.44</v>
      </c>
      <c r="G26" s="17"/>
    </row>
    <row r="27" spans="1:7" x14ac:dyDescent="0.25">
      <c r="A27" s="6" t="s">
        <v>49</v>
      </c>
      <c r="B27" s="8" t="s">
        <v>84</v>
      </c>
      <c r="C27" s="3" t="s">
        <v>25</v>
      </c>
      <c r="D27" s="3"/>
      <c r="E27" s="18">
        <v>7483.4</v>
      </c>
      <c r="G27" s="17"/>
    </row>
    <row r="28" spans="1:7" x14ac:dyDescent="0.25">
      <c r="A28" s="6" t="s">
        <v>47</v>
      </c>
      <c r="B28" s="8" t="s">
        <v>84</v>
      </c>
      <c r="C28" s="3" t="s">
        <v>25</v>
      </c>
      <c r="D28" s="3"/>
      <c r="E28" s="18">
        <v>2583.85</v>
      </c>
      <c r="G28" s="17"/>
    </row>
    <row r="29" spans="1:7" x14ac:dyDescent="0.25">
      <c r="A29" s="6" t="s">
        <v>24</v>
      </c>
      <c r="B29" s="8" t="s">
        <v>84</v>
      </c>
      <c r="C29" s="3" t="s">
        <v>25</v>
      </c>
      <c r="D29" s="3"/>
      <c r="E29" s="18">
        <f>869.31+178.36</f>
        <v>1047.67</v>
      </c>
      <c r="G29" s="17"/>
    </row>
    <row r="30" spans="1:7" x14ac:dyDescent="0.25">
      <c r="A30" s="21"/>
      <c r="B30" s="8"/>
      <c r="C30" s="22"/>
      <c r="D30" s="47"/>
      <c r="E30" s="7"/>
      <c r="G30" s="17"/>
    </row>
    <row r="31" spans="1:7" s="13" customFormat="1" ht="14.25" x14ac:dyDescent="0.2">
      <c r="A31" s="9" t="s">
        <v>26</v>
      </c>
      <c r="B31" s="10"/>
      <c r="C31" s="11"/>
      <c r="D31" s="11"/>
      <c r="E31" s="12">
        <f>SUM(E22:E30)</f>
        <v>212772.64500000002</v>
      </c>
    </row>
    <row r="33" spans="1:5" ht="29.25" customHeight="1" x14ac:dyDescent="0.25">
      <c r="A33" s="55" t="s">
        <v>85</v>
      </c>
      <c r="B33" s="55"/>
      <c r="C33" s="55"/>
      <c r="D33" s="55"/>
      <c r="E33" s="55"/>
    </row>
    <row r="34" spans="1:5" ht="29.25" customHeight="1" x14ac:dyDescent="0.25">
      <c r="A34" s="48" t="s">
        <v>18</v>
      </c>
      <c r="B34" s="48"/>
      <c r="C34" s="48"/>
      <c r="D34" s="48"/>
      <c r="E34" s="48"/>
    </row>
    <row r="35" spans="1:5" x14ac:dyDescent="0.25">
      <c r="A35" s="48" t="s">
        <v>17</v>
      </c>
      <c r="B35" s="48"/>
      <c r="C35" s="48"/>
      <c r="D35" s="48"/>
      <c r="E35" s="48"/>
    </row>
    <row r="36" spans="1:5" ht="29.25" customHeight="1" x14ac:dyDescent="0.25">
      <c r="A36" s="48" t="s">
        <v>27</v>
      </c>
      <c r="B36" s="48"/>
      <c r="C36" s="48"/>
      <c r="D36" s="48"/>
      <c r="E36" s="48"/>
    </row>
    <row r="37" spans="1:5" ht="29.25" customHeight="1" x14ac:dyDescent="0.25">
      <c r="A37" s="42"/>
      <c r="B37" s="42"/>
      <c r="C37" s="42"/>
      <c r="D37" s="42"/>
      <c r="E37" s="42"/>
    </row>
    <row r="38" spans="1:5" x14ac:dyDescent="0.25">
      <c r="A38" s="51" t="s">
        <v>5</v>
      </c>
      <c r="B38" s="51"/>
      <c r="C38" s="51"/>
      <c r="D38" s="51"/>
      <c r="E38" s="51"/>
    </row>
    <row r="39" spans="1:5" x14ac:dyDescent="0.25">
      <c r="A39" s="48" t="s">
        <v>15</v>
      </c>
      <c r="B39" s="48"/>
      <c r="C39" s="48"/>
      <c r="D39" s="48"/>
      <c r="E39" s="48"/>
    </row>
    <row r="40" spans="1:5" ht="12" customHeight="1" x14ac:dyDescent="0.25">
      <c r="A40" s="49" t="s">
        <v>54</v>
      </c>
      <c r="B40" s="49"/>
      <c r="C40" s="49"/>
      <c r="D40" s="49"/>
      <c r="E40" s="49"/>
    </row>
    <row r="41" spans="1:5" x14ac:dyDescent="0.25">
      <c r="B41" s="50" t="s">
        <v>16</v>
      </c>
      <c r="C41" s="50"/>
      <c r="D41" s="50"/>
      <c r="E41" s="5" t="s">
        <v>6</v>
      </c>
    </row>
    <row r="42" spans="1:5" x14ac:dyDescent="0.25">
      <c r="A42" s="43"/>
      <c r="B42" s="43"/>
      <c r="C42" s="43"/>
      <c r="D42" s="43"/>
      <c r="E42" s="43"/>
    </row>
    <row r="43" spans="1:5" ht="14.25" customHeight="1" x14ac:dyDescent="0.25">
      <c r="A43" s="49" t="s">
        <v>44</v>
      </c>
      <c r="B43" s="49"/>
      <c r="C43" s="49"/>
      <c r="D43" s="49"/>
      <c r="E43" s="49"/>
    </row>
    <row r="44" spans="1:5" x14ac:dyDescent="0.25">
      <c r="B44" s="50" t="s">
        <v>16</v>
      </c>
      <c r="C44" s="50"/>
      <c r="D44" s="50"/>
      <c r="E44" s="5" t="s">
        <v>6</v>
      </c>
    </row>
    <row r="45" spans="1:5" x14ac:dyDescent="0.25">
      <c r="A45" s="41" t="s">
        <v>52</v>
      </c>
    </row>
    <row r="46" spans="1:5" x14ac:dyDescent="0.25">
      <c r="A46" s="13" t="s">
        <v>28</v>
      </c>
    </row>
    <row r="47" spans="1:5" x14ac:dyDescent="0.25">
      <c r="A47" s="2" t="s">
        <v>37</v>
      </c>
      <c r="B47" s="14">
        <f>'3кв'!B55</f>
        <v>7459.146999999939</v>
      </c>
    </row>
    <row r="48" spans="1:5" x14ac:dyDescent="0.25">
      <c r="A48" s="45" t="s">
        <v>86</v>
      </c>
      <c r="B48" s="15"/>
    </row>
    <row r="49" spans="1:2" x14ac:dyDescent="0.25">
      <c r="A49" s="2" t="s">
        <v>34</v>
      </c>
      <c r="B49" s="15">
        <v>242941.69</v>
      </c>
    </row>
    <row r="50" spans="1:2" x14ac:dyDescent="0.25">
      <c r="B50" s="15"/>
    </row>
    <row r="51" spans="1:2" x14ac:dyDescent="0.25">
      <c r="B51" s="15"/>
    </row>
    <row r="52" spans="1:2" x14ac:dyDescent="0.25">
      <c r="A52" s="2" t="s">
        <v>33</v>
      </c>
      <c r="B52" s="15">
        <f>E31</f>
        <v>212772.64500000002</v>
      </c>
    </row>
    <row r="53" spans="1:2" x14ac:dyDescent="0.25">
      <c r="A53" s="16" t="s">
        <v>36</v>
      </c>
      <c r="B53" s="14">
        <f>B47+B49+B50+B51-B52</f>
        <v>37628.191999999923</v>
      </c>
    </row>
  </sheetData>
  <mergeCells count="28">
    <mergeCell ref="A40:E40"/>
    <mergeCell ref="B41:D41"/>
    <mergeCell ref="A43:E43"/>
    <mergeCell ref="B44:D44"/>
    <mergeCell ref="A33:E33"/>
    <mergeCell ref="A34:E34"/>
    <mergeCell ref="A35:E35"/>
    <mergeCell ref="A36:E36"/>
    <mergeCell ref="A38:E38"/>
    <mergeCell ref="A39:E39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view="pageBreakPreview" topLeftCell="A28" zoomScaleSheetLayoutView="100" workbookViewId="0">
      <selection activeCell="C41" sqref="C41"/>
    </sheetView>
  </sheetViews>
  <sheetFormatPr defaultRowHeight="15.75" x14ac:dyDescent="0.25"/>
  <cols>
    <col min="1" max="1" width="10.5703125" style="1" customWidth="1"/>
    <col min="2" max="2" width="64.140625" style="1" customWidth="1"/>
    <col min="3" max="3" width="16.140625" style="1" customWidth="1"/>
    <col min="4" max="4" width="11.855468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4" x14ac:dyDescent="0.25">
      <c r="A1" s="63" t="s">
        <v>87</v>
      </c>
      <c r="B1" s="63"/>
      <c r="C1" s="63"/>
      <c r="D1" s="64"/>
    </row>
    <row r="2" spans="1:4" x14ac:dyDescent="0.25">
      <c r="A2" s="65" t="s">
        <v>88</v>
      </c>
      <c r="B2" s="65"/>
      <c r="C2" s="65"/>
      <c r="D2" s="66"/>
    </row>
    <row r="3" spans="1:4" x14ac:dyDescent="0.25">
      <c r="A3" s="65" t="s">
        <v>89</v>
      </c>
      <c r="B3" s="65"/>
      <c r="C3" s="65"/>
      <c r="D3" s="66"/>
    </row>
    <row r="4" spans="1:4" x14ac:dyDescent="0.25">
      <c r="A4" s="63" t="s">
        <v>115</v>
      </c>
      <c r="B4" s="63"/>
      <c r="C4" s="63"/>
      <c r="D4" s="64"/>
    </row>
    <row r="5" spans="1:4" x14ac:dyDescent="0.25">
      <c r="A5" s="67"/>
      <c r="B5" s="67"/>
      <c r="C5" s="67"/>
    </row>
    <row r="6" spans="1:4" x14ac:dyDescent="0.25">
      <c r="A6" s="66"/>
      <c r="B6" s="68" t="s">
        <v>90</v>
      </c>
      <c r="C6" s="69">
        <f>'1кв'!B50</f>
        <v>-10334.299999999999</v>
      </c>
      <c r="D6" s="70"/>
    </row>
    <row r="7" spans="1:4" x14ac:dyDescent="0.25">
      <c r="A7" s="71" t="s">
        <v>91</v>
      </c>
      <c r="B7" s="68" t="s">
        <v>116</v>
      </c>
      <c r="C7" s="69"/>
      <c r="D7" s="70"/>
    </row>
    <row r="8" spans="1:4" x14ac:dyDescent="0.25">
      <c r="A8" s="66"/>
      <c r="B8" s="72" t="s">
        <v>92</v>
      </c>
      <c r="C8" s="69"/>
      <c r="D8" s="70"/>
    </row>
    <row r="9" spans="1:4" x14ac:dyDescent="0.25">
      <c r="A9" s="66"/>
      <c r="B9" s="73" t="s">
        <v>117</v>
      </c>
      <c r="C9" s="69"/>
      <c r="D9" s="70"/>
    </row>
    <row r="10" spans="1:4" x14ac:dyDescent="0.25">
      <c r="A10" s="66"/>
      <c r="B10" s="73" t="s">
        <v>118</v>
      </c>
      <c r="C10" s="69"/>
      <c r="D10" s="70"/>
    </row>
    <row r="11" spans="1:4" x14ac:dyDescent="0.25">
      <c r="A11" s="66"/>
      <c r="B11" s="73" t="s">
        <v>119</v>
      </c>
      <c r="C11" s="69"/>
      <c r="D11" s="70"/>
    </row>
    <row r="12" spans="1:4" x14ac:dyDescent="0.25">
      <c r="A12" s="66"/>
      <c r="B12" s="73" t="s">
        <v>120</v>
      </c>
      <c r="C12" s="69"/>
      <c r="D12" s="70"/>
    </row>
    <row r="13" spans="1:4" x14ac:dyDescent="0.25">
      <c r="B13" s="74" t="s">
        <v>93</v>
      </c>
      <c r="C13" s="75">
        <f>'1кв'!B52+'2кв'!B51+'3кв'!B51+'4кв'!B49</f>
        <v>1010173.8300000001</v>
      </c>
      <c r="D13" s="76"/>
    </row>
    <row r="14" spans="1:4" ht="31.5" x14ac:dyDescent="0.25">
      <c r="B14" s="73" t="s">
        <v>94</v>
      </c>
      <c r="C14" s="75">
        <f>'1кв'!B53+'2кв'!B52+'3кв'!B52</f>
        <v>2800</v>
      </c>
      <c r="D14" s="76"/>
    </row>
    <row r="15" spans="1:4" x14ac:dyDescent="0.25">
      <c r="B15" s="73" t="s">
        <v>95</v>
      </c>
      <c r="C15" s="75">
        <f>'1кв'!B55+'2кв'!B54+'3кв'!B53</f>
        <v>2640</v>
      </c>
      <c r="D15" s="76"/>
    </row>
    <row r="16" spans="1:4" ht="31.5" x14ac:dyDescent="0.25">
      <c r="B16" s="73" t="s">
        <v>96</v>
      </c>
      <c r="C16" s="75">
        <f>'1кв'!B54+'2кв'!B53</f>
        <v>900</v>
      </c>
      <c r="D16" s="76"/>
    </row>
    <row r="17" spans="1:7" x14ac:dyDescent="0.25">
      <c r="A17" s="77"/>
      <c r="B17" s="74" t="s">
        <v>97</v>
      </c>
      <c r="C17" s="78">
        <f>SUM(C13:C16)</f>
        <v>1016513.8300000001</v>
      </c>
      <c r="D17" s="70"/>
    </row>
    <row r="18" spans="1:7" x14ac:dyDescent="0.25">
      <c r="B18" s="79"/>
      <c r="C18" s="79"/>
      <c r="D18" s="80"/>
    </row>
    <row r="19" spans="1:7" ht="17.25" customHeight="1" x14ac:dyDescent="0.25">
      <c r="A19" s="81" t="s">
        <v>98</v>
      </c>
      <c r="B19" s="82" t="s">
        <v>40</v>
      </c>
      <c r="C19" s="75">
        <f>'1кв'!E22+'2кв'!E22+'3кв'!E22+'4кв'!E22</f>
        <v>546625.17000000004</v>
      </c>
      <c r="D19" s="80"/>
    </row>
    <row r="20" spans="1:7" ht="15" customHeight="1" x14ac:dyDescent="0.25">
      <c r="A20" s="81"/>
      <c r="B20" s="84" t="s">
        <v>35</v>
      </c>
      <c r="C20" s="75">
        <f>'1кв'!E23+'2кв'!E23+'3кв'!E23+'4кв'!E23</f>
        <v>211093.03799999997</v>
      </c>
      <c r="D20" s="80"/>
    </row>
    <row r="21" spans="1:7" x14ac:dyDescent="0.25">
      <c r="A21" s="81"/>
      <c r="B21" s="83" t="s">
        <v>99</v>
      </c>
      <c r="C21" s="75">
        <f>'1кв'!E24+'2кв'!E24+'3кв'!E24+'4кв'!E24</f>
        <v>0</v>
      </c>
      <c r="D21" s="80"/>
    </row>
    <row r="22" spans="1:7" x14ac:dyDescent="0.25">
      <c r="A22" s="81"/>
      <c r="B22" s="73" t="s">
        <v>48</v>
      </c>
      <c r="C22" s="75">
        <f>'1кв'!E25+'2кв'!E25+'3кв'!E25+'4кв'!E25</f>
        <v>87341.049999999988</v>
      </c>
      <c r="D22" s="80"/>
    </row>
    <row r="23" spans="1:7" x14ac:dyDescent="0.25">
      <c r="A23" s="81"/>
      <c r="B23" s="73" t="s">
        <v>50</v>
      </c>
      <c r="C23" s="75">
        <f>'1кв'!E26+'2кв'!E26+'3кв'!E26+'4кв'!E26</f>
        <v>34133.340000000004</v>
      </c>
      <c r="D23" s="80"/>
    </row>
    <row r="24" spans="1:7" x14ac:dyDescent="0.25">
      <c r="A24" s="81"/>
      <c r="B24" s="73" t="s">
        <v>49</v>
      </c>
      <c r="C24" s="75">
        <f>'1кв'!E27+'2кв'!E27+'3кв'!E27+'4кв'!E27</f>
        <v>23023.839999999997</v>
      </c>
      <c r="D24" s="80"/>
    </row>
    <row r="25" spans="1:7" x14ac:dyDescent="0.25">
      <c r="A25" s="81"/>
      <c r="B25" s="73" t="s">
        <v>47</v>
      </c>
      <c r="C25" s="75">
        <f>'1кв'!E28+'2кв'!E28+'3кв'!E28+'4кв'!E28</f>
        <v>8311.57</v>
      </c>
      <c r="D25" s="80"/>
    </row>
    <row r="26" spans="1:7" x14ac:dyDescent="0.25">
      <c r="B26" s="73" t="s">
        <v>24</v>
      </c>
      <c r="C26" s="75">
        <f>'1кв'!E29+'2кв'!E29+'3кв'!E29+'4кв'!E29</f>
        <v>16070.99</v>
      </c>
      <c r="D26" s="80"/>
      <c r="E26" s="85"/>
    </row>
    <row r="27" spans="1:7" x14ac:dyDescent="0.25">
      <c r="A27" s="81"/>
      <c r="B27" s="86" t="s">
        <v>121</v>
      </c>
      <c r="C27" s="87">
        <f>'1кв'!E31+'1кв'!E32+'2кв'!E31</f>
        <v>6761.8200000000006</v>
      </c>
      <c r="D27" s="80"/>
    </row>
    <row r="28" spans="1:7" x14ac:dyDescent="0.25">
      <c r="A28" s="81"/>
      <c r="B28" s="72" t="s">
        <v>100</v>
      </c>
      <c r="C28" s="87">
        <f>SUM(C30:C34)</f>
        <v>35190.520000000004</v>
      </c>
      <c r="D28" s="80"/>
    </row>
    <row r="29" spans="1:7" x14ac:dyDescent="0.25">
      <c r="A29" s="81"/>
      <c r="B29" s="72" t="s">
        <v>92</v>
      </c>
      <c r="C29" s="87"/>
      <c r="D29" s="80"/>
      <c r="G29" s="85"/>
    </row>
    <row r="30" spans="1:7" ht="31.5" x14ac:dyDescent="0.25">
      <c r="A30" s="81"/>
      <c r="B30" s="88" t="s">
        <v>101</v>
      </c>
      <c r="C30" s="89">
        <f>'1кв'!E30</f>
        <v>1749</v>
      </c>
      <c r="D30" s="80"/>
    </row>
    <row r="31" spans="1:7" x14ac:dyDescent="0.25">
      <c r="A31" s="81"/>
      <c r="B31" s="88" t="s">
        <v>102</v>
      </c>
      <c r="C31" s="89">
        <f>'2кв'!E30</f>
        <v>6700</v>
      </c>
      <c r="D31" s="80"/>
    </row>
    <row r="32" spans="1:7" x14ac:dyDescent="0.25">
      <c r="A32" s="81"/>
      <c r="B32" s="88" t="s">
        <v>103</v>
      </c>
      <c r="C32" s="89">
        <f>'3кв'!E30</f>
        <v>14400</v>
      </c>
      <c r="D32" s="80"/>
    </row>
    <row r="33" spans="1:5" x14ac:dyDescent="0.25">
      <c r="A33" s="81"/>
      <c r="B33" s="88" t="s">
        <v>122</v>
      </c>
      <c r="C33" s="89">
        <f>'3кв'!E31</f>
        <v>12341.52</v>
      </c>
      <c r="D33" s="80"/>
    </row>
    <row r="34" spans="1:5" x14ac:dyDescent="0.25">
      <c r="A34" s="81"/>
      <c r="B34" s="88"/>
      <c r="C34" s="89"/>
      <c r="D34" s="80"/>
    </row>
    <row r="35" spans="1:5" x14ac:dyDescent="0.25">
      <c r="B35" s="90" t="s">
        <v>104</v>
      </c>
      <c r="C35" s="91">
        <f>SUM(C19:C28)</f>
        <v>968551.33799999976</v>
      </c>
      <c r="D35" s="80"/>
      <c r="E35" s="85"/>
    </row>
    <row r="36" spans="1:5" x14ac:dyDescent="0.25">
      <c r="B36" s="90" t="s">
        <v>105</v>
      </c>
      <c r="C36" s="92">
        <f>C6+C17-C35</f>
        <v>37628.192000000272</v>
      </c>
      <c r="D36" s="80"/>
    </row>
    <row r="37" spans="1:5" x14ac:dyDescent="0.25">
      <c r="B37" s="71"/>
      <c r="C37" s="71"/>
      <c r="D37" s="80"/>
    </row>
    <row r="38" spans="1:5" x14ac:dyDescent="0.25">
      <c r="B38" s="93" t="s">
        <v>106</v>
      </c>
      <c r="C38" s="93"/>
      <c r="D38" s="80"/>
    </row>
    <row r="39" spans="1:5" x14ac:dyDescent="0.25">
      <c r="B39" s="93" t="s">
        <v>107</v>
      </c>
      <c r="C39" s="94">
        <v>121051.67</v>
      </c>
      <c r="D39" s="80"/>
    </row>
    <row r="40" spans="1:5" x14ac:dyDescent="0.25">
      <c r="B40" s="95" t="s">
        <v>108</v>
      </c>
      <c r="C40" s="96">
        <v>137655.29</v>
      </c>
      <c r="D40" s="80"/>
    </row>
    <row r="41" spans="1:5" x14ac:dyDescent="0.25">
      <c r="B41" s="93" t="s">
        <v>109</v>
      </c>
      <c r="C41" s="97">
        <f>C40-C39</f>
        <v>16603.62000000001</v>
      </c>
      <c r="D41" s="80"/>
    </row>
    <row r="42" spans="1:5" x14ac:dyDescent="0.25">
      <c r="B42" s="71"/>
      <c r="C42" s="71"/>
      <c r="D42" s="80"/>
    </row>
    <row r="43" spans="1:5" x14ac:dyDescent="0.25">
      <c r="A43" s="1" t="s">
        <v>110</v>
      </c>
      <c r="B43" s="71" t="s">
        <v>111</v>
      </c>
      <c r="C43" s="71"/>
      <c r="D43" s="80"/>
    </row>
    <row r="44" spans="1:5" x14ac:dyDescent="0.25">
      <c r="B44" s="71" t="s">
        <v>112</v>
      </c>
      <c r="C44" s="71"/>
      <c r="D44" s="80"/>
    </row>
    <row r="45" spans="1:5" x14ac:dyDescent="0.25">
      <c r="B45" s="71" t="s">
        <v>113</v>
      </c>
      <c r="C45" s="71"/>
      <c r="D45" s="80"/>
    </row>
    <row r="46" spans="1:5" x14ac:dyDescent="0.25">
      <c r="B46" s="71"/>
      <c r="C46" s="71"/>
      <c r="D46" s="80"/>
    </row>
    <row r="47" spans="1:5" x14ac:dyDescent="0.25">
      <c r="B47" s="71" t="s">
        <v>114</v>
      </c>
      <c r="C47" s="71"/>
      <c r="D47" s="80"/>
    </row>
    <row r="48" spans="1:5" x14ac:dyDescent="0.25">
      <c r="B48" s="71"/>
      <c r="C48" s="71"/>
      <c r="D48" s="80"/>
    </row>
    <row r="49" spans="2:4" x14ac:dyDescent="0.25">
      <c r="B49" s="71"/>
      <c r="C49" s="71"/>
      <c r="D49" s="80"/>
    </row>
  </sheetData>
  <mergeCells count="6">
    <mergeCell ref="A1:C1"/>
    <mergeCell ref="A2:C2"/>
    <mergeCell ref="A3:C3"/>
    <mergeCell ref="A4:C4"/>
    <mergeCell ref="A5:C5"/>
    <mergeCell ref="B18:C1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2025-02-28T08:12:55Z</dcterms:modified>
</cp:coreProperties>
</file>